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PC\Desktop\예산결산공시\"/>
    </mc:Choice>
  </mc:AlternateContent>
  <bookViews>
    <workbookView xWindow="-15" yWindow="-15" windowWidth="14520" windowHeight="12975"/>
  </bookViews>
  <sheets>
    <sheet name="총괄표" sheetId="2" r:id="rId1"/>
    <sheet name="세입" sheetId="3" r:id="rId2"/>
    <sheet name="세출" sheetId="5" r:id="rId3"/>
  </sheets>
  <definedNames>
    <definedName name="_xlnm.Print_Area" localSheetId="1">세입!$A$1:$J$24</definedName>
    <definedName name="_xlnm.Print_Area" localSheetId="2">세출!$A$1:$J$45</definedName>
    <definedName name="_xlnm.Print_Area" localSheetId="0">총괄표!$A$1:$M$23</definedName>
  </definedNames>
  <calcPr calcId="162913"/>
</workbook>
</file>

<file path=xl/calcChain.xml><?xml version="1.0" encoding="utf-8"?>
<calcChain xmlns="http://schemas.openxmlformats.org/spreadsheetml/2006/main">
  <c r="F20" i="2" l="1"/>
  <c r="E23" i="2" l="1"/>
  <c r="E22" i="2"/>
  <c r="E21" i="2"/>
  <c r="E20" i="2"/>
  <c r="E19" i="2"/>
  <c r="E17" i="2"/>
  <c r="E16" i="2"/>
  <c r="F15" i="3" l="1"/>
  <c r="E19" i="3" l="1"/>
  <c r="J19" i="3" s="1"/>
  <c r="E44" i="5" l="1"/>
  <c r="E42" i="5" l="1"/>
  <c r="J42" i="5" s="1"/>
  <c r="F17" i="2" l="1"/>
  <c r="F19" i="2"/>
  <c r="F21" i="2"/>
  <c r="F22" i="2"/>
  <c r="F23" i="2"/>
  <c r="F24" i="2"/>
  <c r="M22" i="2"/>
  <c r="E13" i="3"/>
  <c r="J13" i="3" s="1"/>
  <c r="E31" i="5" l="1"/>
  <c r="E32" i="5"/>
  <c r="J32" i="5" s="1"/>
  <c r="J31" i="5" l="1"/>
  <c r="L19" i="2"/>
  <c r="E18" i="3"/>
  <c r="E38" i="5"/>
  <c r="J38" i="5" s="1"/>
  <c r="E39" i="5"/>
  <c r="J39" i="5" s="1"/>
  <c r="E40" i="5"/>
  <c r="J40" i="5" s="1"/>
  <c r="E41" i="5"/>
  <c r="J41" i="5" s="1"/>
  <c r="F16" i="2" l="1"/>
  <c r="E6" i="3"/>
  <c r="E9" i="2" s="1"/>
  <c r="E7" i="3"/>
  <c r="E10" i="2" s="1"/>
  <c r="E8" i="3"/>
  <c r="E11" i="2" s="1"/>
  <c r="E9" i="3"/>
  <c r="E12" i="2" s="1"/>
  <c r="E10" i="3"/>
  <c r="E13" i="2" s="1"/>
  <c r="E11" i="3"/>
  <c r="E14" i="2" s="1"/>
  <c r="E12" i="3"/>
  <c r="E15" i="2" s="1"/>
  <c r="E14" i="3"/>
  <c r="J14" i="3" s="1"/>
  <c r="E5" i="3"/>
  <c r="E8" i="2" s="1"/>
  <c r="E20" i="3"/>
  <c r="E23" i="3"/>
  <c r="E22" i="3"/>
  <c r="E17" i="3"/>
  <c r="E24" i="5"/>
  <c r="L13" i="2" s="1"/>
  <c r="E25" i="5"/>
  <c r="L14" i="2" s="1"/>
  <c r="E26" i="5"/>
  <c r="L15" i="2" s="1"/>
  <c r="E27" i="5"/>
  <c r="E28" i="5"/>
  <c r="L17" i="2" s="1"/>
  <c r="E29" i="5"/>
  <c r="L18" i="2" s="1"/>
  <c r="M18" i="2" s="1"/>
  <c r="E30" i="5"/>
  <c r="L20" i="2" s="1"/>
  <c r="M20" i="2" s="1"/>
  <c r="E33" i="5"/>
  <c r="E34" i="5"/>
  <c r="E35" i="5"/>
  <c r="E36" i="5"/>
  <c r="E37" i="5"/>
  <c r="E23" i="5"/>
  <c r="L12" i="2" s="1"/>
  <c r="E21" i="5"/>
  <c r="E20" i="5"/>
  <c r="E19" i="5"/>
  <c r="E17" i="5"/>
  <c r="E16" i="5"/>
  <c r="E15" i="5"/>
  <c r="E14" i="5"/>
  <c r="E13" i="5"/>
  <c r="E12" i="5"/>
  <c r="L10" i="2" s="1"/>
  <c r="E11" i="5"/>
  <c r="E10" i="5"/>
  <c r="L9" i="2" s="1"/>
  <c r="L16" i="2" l="1"/>
  <c r="J30" i="5"/>
  <c r="E43" i="5"/>
  <c r="M19" i="2" l="1"/>
  <c r="M17" i="2"/>
  <c r="M16" i="2"/>
  <c r="M15" i="2"/>
  <c r="M14" i="2"/>
  <c r="M13" i="2"/>
  <c r="M12" i="2"/>
  <c r="M10" i="2"/>
  <c r="M9" i="2"/>
  <c r="F9" i="2"/>
  <c r="F10" i="2"/>
  <c r="F11" i="2"/>
  <c r="F12" i="2"/>
  <c r="F13" i="2"/>
  <c r="F14" i="2"/>
  <c r="F15" i="2"/>
  <c r="F8" i="2"/>
  <c r="F21" i="3" l="1"/>
  <c r="G21" i="3"/>
  <c r="H21" i="3"/>
  <c r="I21" i="3"/>
  <c r="G15" i="3"/>
  <c r="H15" i="3"/>
  <c r="I15" i="3"/>
  <c r="E5" i="5"/>
  <c r="J13" i="5"/>
  <c r="I112" i="5"/>
  <c r="J44" i="5"/>
  <c r="I43" i="5"/>
  <c r="H43" i="5"/>
  <c r="L21" i="2" s="1"/>
  <c r="G43" i="5"/>
  <c r="F43" i="5"/>
  <c r="J37" i="5"/>
  <c r="J36" i="5"/>
  <c r="J35" i="5"/>
  <c r="J34" i="5"/>
  <c r="J33" i="5"/>
  <c r="J29" i="5"/>
  <c r="J28" i="5"/>
  <c r="J27" i="5"/>
  <c r="J26" i="5"/>
  <c r="J25" i="5"/>
  <c r="J24" i="5"/>
  <c r="J23" i="5"/>
  <c r="I22" i="5"/>
  <c r="H22" i="5"/>
  <c r="G22" i="5"/>
  <c r="F22" i="5"/>
  <c r="E22" i="5"/>
  <c r="L11" i="2" s="1"/>
  <c r="M11" i="2" s="1"/>
  <c r="J21" i="5"/>
  <c r="J20" i="5"/>
  <c r="J19" i="5"/>
  <c r="I18" i="5"/>
  <c r="H18" i="5"/>
  <c r="G18" i="5"/>
  <c r="F18" i="5"/>
  <c r="J17" i="5"/>
  <c r="J16" i="5"/>
  <c r="J15" i="5"/>
  <c r="J14" i="5"/>
  <c r="J12" i="5"/>
  <c r="J11" i="5"/>
  <c r="J10" i="5"/>
  <c r="E9" i="5"/>
  <c r="J9" i="5" s="1"/>
  <c r="E8" i="5"/>
  <c r="J8" i="5" s="1"/>
  <c r="E7" i="5"/>
  <c r="E6" i="5"/>
  <c r="J6" i="5" s="1"/>
  <c r="J7" i="5" l="1"/>
  <c r="L8" i="2"/>
  <c r="H16" i="3"/>
  <c r="E16" i="3" s="1"/>
  <c r="E18" i="2" s="1"/>
  <c r="M21" i="2"/>
  <c r="I45" i="5"/>
  <c r="H45" i="5"/>
  <c r="E18" i="5"/>
  <c r="E45" i="5" s="1"/>
  <c r="G45" i="5"/>
  <c r="F45" i="5"/>
  <c r="J5" i="5"/>
  <c r="J18" i="5" s="1"/>
  <c r="J43" i="5"/>
  <c r="J22" i="5"/>
  <c r="G24" i="3"/>
  <c r="H24" i="3"/>
  <c r="I24" i="3"/>
  <c r="L23" i="2" l="1"/>
  <c r="E25" i="2"/>
  <c r="F25" i="2" s="1"/>
  <c r="F18" i="2"/>
  <c r="J45" i="5"/>
  <c r="M8" i="2"/>
  <c r="E21" i="3"/>
  <c r="M23" i="2" l="1"/>
  <c r="D277" i="3"/>
  <c r="C277" i="3"/>
  <c r="C275" i="3"/>
  <c r="C263" i="3"/>
  <c r="C253" i="3"/>
  <c r="A146" i="3"/>
  <c r="J23" i="3"/>
  <c r="J22" i="3"/>
  <c r="J20" i="3"/>
  <c r="J18" i="3"/>
  <c r="J17" i="3"/>
  <c r="J16" i="3"/>
  <c r="J12" i="3"/>
  <c r="J11" i="3"/>
  <c r="J10" i="3"/>
  <c r="J9" i="3"/>
  <c r="J6" i="3"/>
  <c r="J21" i="3" l="1"/>
  <c r="A146" i="2"/>
  <c r="D277" i="2"/>
  <c r="C277" i="2"/>
  <c r="C275" i="2"/>
  <c r="C263" i="2"/>
  <c r="C253" i="2"/>
  <c r="E15" i="3"/>
  <c r="E24" i="3" s="1"/>
  <c r="J24" i="3" s="1"/>
  <c r="F24" i="3"/>
  <c r="J5" i="3"/>
  <c r="J15" i="3" s="1"/>
  <c r="F46" i="5" l="1"/>
</calcChain>
</file>

<file path=xl/sharedStrings.xml><?xml version="1.0" encoding="utf-8"?>
<sst xmlns="http://schemas.openxmlformats.org/spreadsheetml/2006/main" count="184" uniqueCount="104">
  <si>
    <t>계 정 과 목</t>
  </si>
  <si>
    <t>전년도예산액</t>
  </si>
  <si>
    <t>당초예산액</t>
  </si>
  <si>
    <t>증감</t>
  </si>
  <si>
    <t>관</t>
  </si>
  <si>
    <t>항</t>
  </si>
  <si>
    <t>급여</t>
  </si>
  <si>
    <t>제수당</t>
  </si>
  <si>
    <t>인건비</t>
  </si>
  <si>
    <t>기타후생경비</t>
  </si>
  <si>
    <t>기관운영비</t>
  </si>
  <si>
    <t>업무추진비</t>
  </si>
  <si>
    <t>사무비</t>
  </si>
  <si>
    <t>회의비</t>
  </si>
  <si>
    <t>여비</t>
  </si>
  <si>
    <t>운영비</t>
  </si>
  <si>
    <t>공공요금</t>
  </si>
  <si>
    <t>제세공과금</t>
  </si>
  <si>
    <t>차량비</t>
  </si>
  <si>
    <t>기타운영비</t>
  </si>
  <si>
    <t>시설비</t>
  </si>
  <si>
    <t>재산조성비</t>
  </si>
  <si>
    <t>자산취득비</t>
  </si>
  <si>
    <t>시설장비유지비</t>
  </si>
  <si>
    <t>사업비</t>
  </si>
  <si>
    <t>잡지출</t>
  </si>
  <si>
    <t>목</t>
    <phoneticPr fontId="1" type="noConversion"/>
  </si>
  <si>
    <t>보조금수입</t>
    <phoneticPr fontId="1" type="noConversion"/>
  </si>
  <si>
    <t>통번역지원사업</t>
    <phoneticPr fontId="1" type="noConversion"/>
  </si>
  <si>
    <t>언어발달지원사업</t>
    <phoneticPr fontId="1" type="noConversion"/>
  </si>
  <si>
    <t>한국어교육사업</t>
    <phoneticPr fontId="1" type="noConversion"/>
  </si>
  <si>
    <t>가족생활지도사사업</t>
    <phoneticPr fontId="1" type="noConversion"/>
  </si>
  <si>
    <t>건강가정다문화가족지원센터사업</t>
    <phoneticPr fontId="1" type="noConversion"/>
  </si>
  <si>
    <t>방문교육사업</t>
    <phoneticPr fontId="1" type="noConversion"/>
  </si>
  <si>
    <t>가족역량강화지원사업</t>
    <phoneticPr fontId="1" type="noConversion"/>
  </si>
  <si>
    <t>후원금수입</t>
    <phoneticPr fontId="1" type="noConversion"/>
  </si>
  <si>
    <t>지정후원금</t>
    <phoneticPr fontId="1" type="noConversion"/>
  </si>
  <si>
    <t>전입금</t>
    <phoneticPr fontId="1" type="noConversion"/>
  </si>
  <si>
    <t>법인전입금</t>
    <phoneticPr fontId="1" type="noConversion"/>
  </si>
  <si>
    <t>이월금</t>
    <phoneticPr fontId="1" type="noConversion"/>
  </si>
  <si>
    <t>전년도이월금-후원금</t>
    <phoneticPr fontId="1" type="noConversion"/>
  </si>
  <si>
    <t>전년도이월금-사업수입</t>
    <phoneticPr fontId="1" type="noConversion"/>
  </si>
  <si>
    <t>사업수입</t>
    <phoneticPr fontId="1" type="noConversion"/>
  </si>
  <si>
    <t>사업수입-방문교육이용자부담금</t>
    <phoneticPr fontId="1" type="noConversion"/>
  </si>
  <si>
    <t>잡수입</t>
    <phoneticPr fontId="1" type="noConversion"/>
  </si>
  <si>
    <t>잡수입-예금이자수입</t>
    <phoneticPr fontId="1" type="noConversion"/>
  </si>
  <si>
    <t>합  계</t>
    <phoneticPr fontId="1" type="noConversion"/>
  </si>
  <si>
    <t xml:space="preserve"> 계 정 과 목 </t>
  </si>
  <si>
    <t xml:space="preserve"> 관 </t>
  </si>
  <si>
    <t xml:space="preserve"> 항 </t>
  </si>
  <si>
    <t xml:space="preserve"> 목 </t>
  </si>
  <si>
    <t>퇴직금및퇴직적립금</t>
  </si>
  <si>
    <t>사회보험부담비용</t>
  </si>
  <si>
    <t>수용비및수수료</t>
  </si>
  <si>
    <t>잡지출</t>
    <phoneticPr fontId="1" type="noConversion"/>
  </si>
  <si>
    <t>잡지출 - 이자반납외</t>
    <phoneticPr fontId="1" type="noConversion"/>
  </si>
  <si>
    <t>1. 세입</t>
    <phoneticPr fontId="1" type="noConversion"/>
  </si>
  <si>
    <t>아이돌봄지원사업</t>
    <phoneticPr fontId="1" type="noConversion"/>
  </si>
  <si>
    <t xml:space="preserve"> 2. 세출</t>
    <phoneticPr fontId="1" type="noConversion"/>
  </si>
  <si>
    <t>전년도예산액</t>
    <phoneticPr fontId="1" type="noConversion"/>
  </si>
  <si>
    <t>정부보조</t>
    <phoneticPr fontId="1" type="noConversion"/>
  </si>
  <si>
    <t>시설부담</t>
    <phoneticPr fontId="1" type="noConversion"/>
  </si>
  <si>
    <t>후원금</t>
    <phoneticPr fontId="1" type="noConversion"/>
  </si>
  <si>
    <t>이용자부담수입</t>
    <phoneticPr fontId="1" type="noConversion"/>
  </si>
  <si>
    <t>이용자부담</t>
    <phoneticPr fontId="1" type="noConversion"/>
  </si>
  <si>
    <t>소  계</t>
    <phoneticPr fontId="1" type="noConversion"/>
  </si>
  <si>
    <t>소  계</t>
    <phoneticPr fontId="1" type="noConversion"/>
  </si>
  <si>
    <t>아이돌봄지원사업</t>
    <phoneticPr fontId="1" type="noConversion"/>
  </si>
  <si>
    <t>(단위:천원)</t>
    <phoneticPr fontId="1" type="noConversion"/>
  </si>
  <si>
    <t>(단위 : 원)</t>
    <phoneticPr fontId="1" type="noConversion"/>
  </si>
  <si>
    <t>(단위 : 원)</t>
    <phoneticPr fontId="1" type="noConversion"/>
  </si>
  <si>
    <t>건강가정다문화가족지원센터</t>
    <phoneticPr fontId="1" type="noConversion"/>
  </si>
  <si>
    <t>언어발달지원사업</t>
    <phoneticPr fontId="1" type="noConversion"/>
  </si>
  <si>
    <t>한국어교실사업</t>
    <phoneticPr fontId="1" type="noConversion"/>
  </si>
  <si>
    <t>사례관리사업</t>
    <phoneticPr fontId="1" type="noConversion"/>
  </si>
  <si>
    <t>방문지도사업</t>
    <phoneticPr fontId="1" type="noConversion"/>
  </si>
  <si>
    <t>가족역량강화지원사업</t>
    <phoneticPr fontId="1" type="noConversion"/>
  </si>
  <si>
    <t>비지정후원사업</t>
    <phoneticPr fontId="1" type="noConversion"/>
  </si>
  <si>
    <t>다문화특화사업-움틈</t>
    <phoneticPr fontId="1" type="noConversion"/>
  </si>
  <si>
    <t>사례관리사사업</t>
    <phoneticPr fontId="1" type="noConversion"/>
  </si>
  <si>
    <t>방문교육본인부담금</t>
    <phoneticPr fontId="1" type="noConversion"/>
  </si>
  <si>
    <t>인건비</t>
    <phoneticPr fontId="1" type="noConversion"/>
  </si>
  <si>
    <t>업무추진비</t>
    <phoneticPr fontId="1" type="noConversion"/>
  </si>
  <si>
    <t>운영비</t>
    <phoneticPr fontId="1" type="noConversion"/>
  </si>
  <si>
    <t>시설비</t>
    <phoneticPr fontId="1" type="noConversion"/>
  </si>
  <si>
    <t>후원사업</t>
    <phoneticPr fontId="1" type="noConversion"/>
  </si>
  <si>
    <t>건강가정다문화가족지원센터사업</t>
    <phoneticPr fontId="1" type="noConversion"/>
  </si>
  <si>
    <t>가족학교</t>
    <phoneticPr fontId="1" type="noConversion"/>
  </si>
  <si>
    <t>가족학교사업</t>
    <phoneticPr fontId="1" type="noConversion"/>
  </si>
  <si>
    <t>자조모임</t>
    <phoneticPr fontId="1" type="noConversion"/>
  </si>
  <si>
    <t>다문화아이돌봄</t>
    <phoneticPr fontId="1" type="noConversion"/>
  </si>
  <si>
    <t>한부모난방비지원</t>
    <phoneticPr fontId="1" type="noConversion"/>
  </si>
  <si>
    <t>희망복지재단후원사업</t>
    <phoneticPr fontId="1" type="noConversion"/>
  </si>
  <si>
    <t>가족상담특화사업</t>
    <phoneticPr fontId="1" type="noConversion"/>
  </si>
  <si>
    <t>공동육아나눔터</t>
    <phoneticPr fontId="1" type="noConversion"/>
  </si>
  <si>
    <t>가족학교사업</t>
    <phoneticPr fontId="1" type="noConversion"/>
  </si>
  <si>
    <t>아빠건축학교</t>
    <phoneticPr fontId="1" type="noConversion"/>
  </si>
  <si>
    <t>2019년 예산 총괄표</t>
    <phoneticPr fontId="1" type="noConversion"/>
  </si>
  <si>
    <t>2019년 세입예산(안)</t>
    <phoneticPr fontId="1" type="noConversion"/>
  </si>
  <si>
    <t>2019년 세출예산(안)</t>
    <phoneticPr fontId="1" type="noConversion"/>
  </si>
  <si>
    <t>공동육아나눔터설치지원</t>
    <phoneticPr fontId="1" type="noConversion"/>
  </si>
  <si>
    <t>지역사회네트워킹 열린마루</t>
    <phoneticPr fontId="1" type="noConversion"/>
  </si>
  <si>
    <t>전년도이월금-법인전입금</t>
    <phoneticPr fontId="1" type="noConversion"/>
  </si>
  <si>
    <t>전년도이월금-법인전입금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</si>
</sst>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24"/>
      <name val="HY견고딕"/>
      <family val="1"/>
      <charset val="129"/>
    </font>
    <font>
      <sz val="11"/>
      <name val="맑은 고딕"/>
      <family val="2"/>
      <charset val="129"/>
      <scheme val="minor"/>
    </font>
    <font>
      <sz val="11"/>
      <name val="HY헤드라인M"/>
      <family val="1"/>
      <charset val="129"/>
    </font>
    <font>
      <b/>
      <sz val="16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sz val="36"/>
      <name val="HY견고딕"/>
      <family val="1"/>
      <charset val="129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20"/>
      <name val="HY견고딕"/>
      <family val="1"/>
      <charset val="129"/>
    </font>
    <font>
      <sz val="11"/>
      <color rgb="FFFF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1" fontId="3" fillId="0" borderId="0" xfId="1" applyFont="1">
      <alignment vertical="center"/>
    </xf>
    <xf numFmtId="176" fontId="3" fillId="0" borderId="0" xfId="1" applyNumberFormat="1" applyFont="1">
      <alignment vertical="center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5" xfId="1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 wrapText="1"/>
    </xf>
    <xf numFmtId="41" fontId="3" fillId="0" borderId="7" xfId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8" xfId="0" applyFont="1" applyBorder="1">
      <alignment vertical="center"/>
    </xf>
    <xf numFmtId="41" fontId="3" fillId="0" borderId="11" xfId="1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41" fontId="3" fillId="0" borderId="15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41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1" fontId="3" fillId="0" borderId="38" xfId="1" applyFont="1" applyBorder="1" applyAlignment="1">
      <alignment horizontal="center" vertical="center"/>
    </xf>
    <xf numFmtId="41" fontId="3" fillId="0" borderId="39" xfId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1" fontId="8" fillId="0" borderId="0" xfId="1" applyFont="1">
      <alignment vertical="center"/>
    </xf>
    <xf numFmtId="0" fontId="9" fillId="0" borderId="0" xfId="0" applyFont="1">
      <alignment vertical="center"/>
    </xf>
    <xf numFmtId="176" fontId="3" fillId="0" borderId="0" xfId="1" applyNumberFormat="1" applyFont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right" vertical="center" wrapText="1"/>
    </xf>
    <xf numFmtId="176" fontId="3" fillId="0" borderId="0" xfId="1" applyNumberFormat="1" applyFont="1" applyBorder="1" applyAlignment="1">
      <alignment horizontal="right" vertical="center"/>
    </xf>
    <xf numFmtId="176" fontId="3" fillId="0" borderId="43" xfId="1" applyNumberFormat="1" applyFont="1" applyBorder="1" applyAlignment="1">
      <alignment horizontal="center" vertical="center" wrapText="1"/>
    </xf>
    <xf numFmtId="176" fontId="3" fillId="0" borderId="31" xfId="1" applyNumberFormat="1" applyFont="1" applyBorder="1" applyAlignment="1">
      <alignment horizontal="center" vertical="center" wrapText="1"/>
    </xf>
    <xf numFmtId="41" fontId="5" fillId="0" borderId="0" xfId="1" applyFont="1" applyAlignment="1">
      <alignment vertical="center"/>
    </xf>
    <xf numFmtId="176" fontId="3" fillId="0" borderId="60" xfId="1" applyNumberFormat="1" applyFont="1" applyBorder="1" applyAlignment="1">
      <alignment horizontal="center" vertical="center" wrapText="1"/>
    </xf>
    <xf numFmtId="176" fontId="3" fillId="0" borderId="59" xfId="1" applyNumberFormat="1" applyFont="1" applyBorder="1" applyAlignment="1">
      <alignment horizontal="center" vertical="center" wrapText="1"/>
    </xf>
    <xf numFmtId="176" fontId="3" fillId="0" borderId="61" xfId="1" applyNumberFormat="1" applyFont="1" applyBorder="1" applyAlignment="1">
      <alignment horizontal="center" vertical="center" wrapText="1"/>
    </xf>
    <xf numFmtId="41" fontId="6" fillId="0" borderId="0" xfId="1" applyFont="1">
      <alignment vertical="center"/>
    </xf>
    <xf numFmtId="41" fontId="6" fillId="0" borderId="0" xfId="0" applyNumberFormat="1" applyFont="1">
      <alignment vertical="center"/>
    </xf>
    <xf numFmtId="41" fontId="3" fillId="2" borderId="7" xfId="1" applyFont="1" applyFill="1" applyBorder="1" applyAlignment="1">
      <alignment horizontal="center" vertical="center"/>
    </xf>
    <xf numFmtId="41" fontId="3" fillId="0" borderId="73" xfId="1" applyFont="1" applyBorder="1" applyAlignment="1">
      <alignment horizontal="center" vertical="center" wrapText="1"/>
    </xf>
    <xf numFmtId="41" fontId="3" fillId="0" borderId="19" xfId="1" applyFont="1" applyBorder="1" applyAlignment="1">
      <alignment horizontal="center" vertical="center" wrapText="1"/>
    </xf>
    <xf numFmtId="41" fontId="3" fillId="2" borderId="19" xfId="1" applyFont="1" applyFill="1" applyBorder="1" applyAlignment="1">
      <alignment horizontal="center" vertical="center"/>
    </xf>
    <xf numFmtId="41" fontId="3" fillId="0" borderId="74" xfId="1" applyFont="1" applyBorder="1" applyAlignment="1">
      <alignment horizontal="center" vertical="center"/>
    </xf>
    <xf numFmtId="41" fontId="3" fillId="2" borderId="75" xfId="1" applyFont="1" applyFill="1" applyBorder="1" applyAlignment="1">
      <alignment horizontal="center" vertical="center"/>
    </xf>
    <xf numFmtId="41" fontId="3" fillId="0" borderId="83" xfId="1" applyFont="1" applyBorder="1" applyAlignment="1">
      <alignment horizontal="center" vertical="center"/>
    </xf>
    <xf numFmtId="41" fontId="3" fillId="0" borderId="42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3" fillId="0" borderId="75" xfId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41" fontId="3" fillId="0" borderId="9" xfId="1" applyFont="1" applyBorder="1" applyAlignment="1">
      <alignment horizontal="center" vertical="center" wrapText="1"/>
    </xf>
    <xf numFmtId="176" fontId="3" fillId="0" borderId="89" xfId="1" applyNumberFormat="1" applyFont="1" applyBorder="1" applyAlignment="1">
      <alignment horizontal="center" vertical="center" wrapText="1"/>
    </xf>
    <xf numFmtId="176" fontId="3" fillId="0" borderId="88" xfId="1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1" fontId="3" fillId="0" borderId="38" xfId="1" applyFont="1" applyFill="1" applyBorder="1" applyAlignment="1">
      <alignment horizontal="center" vertical="center" wrapText="1"/>
    </xf>
    <xf numFmtId="41" fontId="3" fillId="0" borderId="39" xfId="1" applyFont="1" applyFill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0" fontId="6" fillId="0" borderId="93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1" fontId="3" fillId="0" borderId="37" xfId="1" applyFont="1" applyFill="1" applyBorder="1" applyAlignment="1">
      <alignment horizontal="center" vertical="center" wrapText="1"/>
    </xf>
    <xf numFmtId="41" fontId="3" fillId="0" borderId="41" xfId="1" applyFont="1" applyFill="1" applyBorder="1" applyAlignment="1">
      <alignment horizontal="center" vertical="center" wrapText="1"/>
    </xf>
    <xf numFmtId="41" fontId="3" fillId="0" borderId="14" xfId="1" applyFont="1" applyFill="1" applyBorder="1" applyAlignment="1">
      <alignment horizontal="center" vertical="center" wrapText="1"/>
    </xf>
    <xf numFmtId="41" fontId="3" fillId="0" borderId="27" xfId="1" applyFont="1" applyFill="1" applyBorder="1" applyAlignment="1">
      <alignment horizontal="center" vertical="center" wrapText="1"/>
    </xf>
    <xf numFmtId="41" fontId="3" fillId="0" borderId="20" xfId="1" applyFont="1" applyFill="1" applyBorder="1" applyAlignment="1">
      <alignment horizontal="center" vertical="center" wrapText="1"/>
    </xf>
    <xf numFmtId="41" fontId="6" fillId="0" borderId="93" xfId="1" applyFont="1" applyBorder="1" applyAlignment="1">
      <alignment horizontal="center" vertical="center"/>
    </xf>
    <xf numFmtId="41" fontId="6" fillId="0" borderId="39" xfId="1" applyFont="1" applyBorder="1" applyAlignment="1">
      <alignment horizontal="center" vertical="center"/>
    </xf>
    <xf numFmtId="41" fontId="6" fillId="0" borderId="42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41" fontId="6" fillId="0" borderId="44" xfId="1" applyFont="1" applyBorder="1" applyAlignment="1">
      <alignment horizontal="center" vertical="center"/>
    </xf>
    <xf numFmtId="41" fontId="6" fillId="0" borderId="45" xfId="1" applyFont="1" applyBorder="1" applyAlignment="1">
      <alignment horizontal="center" vertical="center"/>
    </xf>
    <xf numFmtId="41" fontId="3" fillId="0" borderId="40" xfId="1" applyFont="1" applyFill="1" applyBorder="1" applyAlignment="1">
      <alignment horizontal="center" vertical="center" wrapText="1"/>
    </xf>
    <xf numFmtId="41" fontId="3" fillId="0" borderId="12" xfId="1" applyFont="1" applyFill="1" applyBorder="1" applyAlignment="1">
      <alignment horizontal="center" vertical="center" wrapText="1"/>
    </xf>
    <xf numFmtId="41" fontId="6" fillId="0" borderId="21" xfId="1" applyFont="1" applyBorder="1" applyAlignment="1">
      <alignment horizontal="center" vertical="center"/>
    </xf>
    <xf numFmtId="41" fontId="6" fillId="0" borderId="19" xfId="1" applyFont="1" applyBorder="1" applyAlignment="1">
      <alignment horizontal="center" vertical="center"/>
    </xf>
    <xf numFmtId="41" fontId="3" fillId="0" borderId="44" xfId="1" applyFont="1" applyFill="1" applyBorder="1" applyAlignment="1">
      <alignment horizontal="center" vertical="center" wrapText="1"/>
    </xf>
    <xf numFmtId="41" fontId="3" fillId="0" borderId="56" xfId="1" applyFont="1" applyFill="1" applyBorder="1" applyAlignment="1">
      <alignment horizontal="center" vertical="center" wrapText="1"/>
    </xf>
    <xf numFmtId="41" fontId="3" fillId="0" borderId="48" xfId="1" applyFont="1" applyFill="1" applyBorder="1" applyAlignment="1">
      <alignment horizontal="center" vertical="center" wrapText="1"/>
    </xf>
    <xf numFmtId="41" fontId="3" fillId="0" borderId="49" xfId="1" applyFont="1" applyFill="1" applyBorder="1" applyAlignment="1">
      <alignment horizontal="center" vertical="center" wrapText="1"/>
    </xf>
    <xf numFmtId="41" fontId="3" fillId="0" borderId="45" xfId="1" applyFont="1" applyFill="1" applyBorder="1" applyAlignment="1">
      <alignment horizontal="center" vertical="center" wrapText="1"/>
    </xf>
    <xf numFmtId="41" fontId="3" fillId="0" borderId="50" xfId="1" applyFont="1" applyFill="1" applyBorder="1" applyAlignment="1">
      <alignment horizontal="center" vertical="center" wrapText="1"/>
    </xf>
    <xf numFmtId="41" fontId="3" fillId="0" borderId="51" xfId="1" applyFont="1" applyFill="1" applyBorder="1" applyAlignment="1">
      <alignment horizontal="center" vertical="center" wrapText="1"/>
    </xf>
    <xf numFmtId="41" fontId="3" fillId="0" borderId="45" xfId="1" applyFont="1" applyBorder="1" applyAlignment="1">
      <alignment horizontal="center" vertical="center"/>
    </xf>
    <xf numFmtId="41" fontId="3" fillId="0" borderId="50" xfId="1" applyFont="1" applyBorder="1" applyAlignment="1">
      <alignment horizontal="center" vertical="center"/>
    </xf>
    <xf numFmtId="41" fontId="3" fillId="0" borderId="51" xfId="1" applyFont="1" applyBorder="1" applyAlignment="1">
      <alignment horizontal="center" vertical="center"/>
    </xf>
    <xf numFmtId="41" fontId="3" fillId="2" borderId="47" xfId="1" applyFont="1" applyFill="1" applyBorder="1" applyAlignment="1">
      <alignment horizontal="center" vertical="center"/>
    </xf>
    <xf numFmtId="41" fontId="3" fillId="2" borderId="58" xfId="1" applyFont="1" applyFill="1" applyBorder="1" applyAlignment="1">
      <alignment horizontal="center" vertical="center"/>
    </xf>
    <xf numFmtId="41" fontId="3" fillId="2" borderId="54" xfId="1" applyFont="1" applyFill="1" applyBorder="1" applyAlignment="1">
      <alignment horizontal="center" vertical="center"/>
    </xf>
    <xf numFmtId="41" fontId="3" fillId="2" borderId="55" xfId="1" applyFont="1" applyFill="1" applyBorder="1" applyAlignment="1">
      <alignment horizontal="center" vertical="center"/>
    </xf>
    <xf numFmtId="41" fontId="3" fillId="2" borderId="20" xfId="1" applyFont="1" applyFill="1" applyBorder="1" applyAlignment="1">
      <alignment horizontal="center" vertical="center" wrapText="1"/>
    </xf>
    <xf numFmtId="41" fontId="3" fillId="2" borderId="76" xfId="1" applyFont="1" applyFill="1" applyBorder="1" applyAlignment="1">
      <alignment horizontal="center" vertical="center"/>
    </xf>
    <xf numFmtId="41" fontId="3" fillId="2" borderId="78" xfId="1" applyFont="1" applyFill="1" applyBorder="1" applyAlignment="1">
      <alignment horizontal="center" vertical="center"/>
    </xf>
    <xf numFmtId="41" fontId="3" fillId="2" borderId="77" xfId="1" applyFont="1" applyFill="1" applyBorder="1" applyAlignment="1">
      <alignment horizontal="center" vertical="center"/>
    </xf>
    <xf numFmtId="41" fontId="3" fillId="2" borderId="79" xfId="1" applyFont="1" applyFill="1" applyBorder="1" applyAlignment="1">
      <alignment horizontal="center" vertical="center"/>
    </xf>
    <xf numFmtId="41" fontId="3" fillId="2" borderId="80" xfId="1" applyFont="1" applyFill="1" applyBorder="1" applyAlignment="1">
      <alignment horizontal="center" vertical="center" wrapText="1"/>
    </xf>
    <xf numFmtId="41" fontId="3" fillId="0" borderId="84" xfId="1" applyFont="1" applyBorder="1" applyAlignment="1">
      <alignment horizontal="center" vertical="center"/>
    </xf>
    <xf numFmtId="41" fontId="3" fillId="0" borderId="86" xfId="1" applyFont="1" applyBorder="1" applyAlignment="1">
      <alignment horizontal="center" vertical="center"/>
    </xf>
    <xf numFmtId="41" fontId="3" fillId="0" borderId="85" xfId="1" applyFont="1" applyBorder="1" applyAlignment="1">
      <alignment horizontal="center" vertical="center"/>
    </xf>
    <xf numFmtId="41" fontId="3" fillId="0" borderId="87" xfId="1" applyFont="1" applyBorder="1" applyAlignment="1">
      <alignment horizontal="center" vertical="center"/>
    </xf>
    <xf numFmtId="41" fontId="3" fillId="0" borderId="82" xfId="1" applyFont="1" applyFill="1" applyBorder="1" applyAlignment="1">
      <alignment horizontal="center" vertical="center" wrapText="1"/>
    </xf>
    <xf numFmtId="41" fontId="3" fillId="0" borderId="62" xfId="1" applyFont="1" applyBorder="1" applyAlignment="1">
      <alignment horizontal="center" vertical="center"/>
    </xf>
    <xf numFmtId="41" fontId="3" fillId="0" borderId="66" xfId="1" applyFont="1" applyBorder="1" applyAlignment="1">
      <alignment horizontal="center" vertical="center"/>
    </xf>
    <xf numFmtId="41" fontId="3" fillId="0" borderId="63" xfId="1" applyFont="1" applyBorder="1" applyAlignment="1">
      <alignment horizontal="center" vertical="center"/>
    </xf>
    <xf numFmtId="41" fontId="3" fillId="0" borderId="64" xfId="1" applyFont="1" applyBorder="1" applyAlignment="1">
      <alignment horizontal="center" vertical="center"/>
    </xf>
    <xf numFmtId="41" fontId="3" fillId="2" borderId="90" xfId="1" applyFont="1" applyFill="1" applyBorder="1" applyAlignment="1">
      <alignment horizontal="center" vertical="center"/>
    </xf>
    <xf numFmtId="41" fontId="3" fillId="2" borderId="31" xfId="1" applyFont="1" applyFill="1" applyBorder="1" applyAlignment="1">
      <alignment horizontal="center" vertical="center"/>
    </xf>
    <xf numFmtId="41" fontId="3" fillId="2" borderId="57" xfId="1" applyFont="1" applyFill="1" applyBorder="1" applyAlignment="1">
      <alignment horizontal="center" vertical="center"/>
    </xf>
    <xf numFmtId="41" fontId="3" fillId="2" borderId="52" xfId="1" applyFont="1" applyFill="1" applyBorder="1" applyAlignment="1">
      <alignment horizontal="center" vertical="center"/>
    </xf>
    <xf numFmtId="41" fontId="3" fillId="2" borderId="53" xfId="1" applyFont="1" applyFill="1" applyBorder="1" applyAlignment="1">
      <alignment horizontal="center" vertical="center"/>
    </xf>
    <xf numFmtId="41" fontId="3" fillId="2" borderId="8" xfId="1" applyFont="1" applyFill="1" applyBorder="1" applyAlignment="1">
      <alignment horizontal="center" vertical="center" wrapText="1"/>
    </xf>
    <xf numFmtId="41" fontId="3" fillId="0" borderId="47" xfId="1" applyFont="1" applyBorder="1" applyAlignment="1">
      <alignment horizontal="center" vertical="center"/>
    </xf>
    <xf numFmtId="41" fontId="3" fillId="0" borderId="54" xfId="1" applyFont="1" applyBorder="1" applyAlignment="1">
      <alignment horizontal="center" vertical="center"/>
    </xf>
    <xf numFmtId="41" fontId="3" fillId="0" borderId="55" xfId="1" applyFont="1" applyBorder="1" applyAlignment="1">
      <alignment horizontal="center" vertical="center"/>
    </xf>
    <xf numFmtId="41" fontId="3" fillId="0" borderId="20" xfId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 wrapText="1"/>
    </xf>
    <xf numFmtId="41" fontId="3" fillId="0" borderId="66" xfId="1" applyFont="1" applyFill="1" applyBorder="1" applyAlignment="1">
      <alignment horizontal="center" vertical="center" wrapText="1"/>
    </xf>
    <xf numFmtId="41" fontId="3" fillId="0" borderId="91" xfId="1" applyFont="1" applyFill="1" applyBorder="1" applyAlignment="1">
      <alignment horizontal="center" vertical="center" wrapText="1"/>
    </xf>
    <xf numFmtId="41" fontId="3" fillId="0" borderId="95" xfId="1" applyFont="1" applyBorder="1" applyAlignment="1">
      <alignment horizontal="center" vertical="center"/>
    </xf>
    <xf numFmtId="41" fontId="3" fillId="0" borderId="91" xfId="1" applyFont="1" applyBorder="1" applyAlignment="1">
      <alignment horizontal="center" vertical="center"/>
    </xf>
    <xf numFmtId="41" fontId="3" fillId="0" borderId="96" xfId="1" applyFont="1" applyBorder="1" applyAlignment="1">
      <alignment horizontal="center" vertical="center"/>
    </xf>
    <xf numFmtId="41" fontId="3" fillId="0" borderId="13" xfId="1" applyFont="1" applyFill="1" applyBorder="1" applyAlignment="1">
      <alignment horizontal="center" vertical="center"/>
    </xf>
    <xf numFmtId="41" fontId="3" fillId="0" borderId="38" xfId="1" applyFont="1" applyFill="1" applyBorder="1" applyAlignment="1">
      <alignment horizontal="center" vertical="center"/>
    </xf>
    <xf numFmtId="41" fontId="3" fillId="0" borderId="11" xfId="1" applyFont="1" applyFill="1" applyBorder="1" applyAlignment="1">
      <alignment horizontal="center" vertical="center"/>
    </xf>
    <xf numFmtId="41" fontId="3" fillId="0" borderId="10" xfId="1" applyFont="1" applyBorder="1" applyAlignment="1">
      <alignment horizontal="center" vertical="center" wrapText="1"/>
    </xf>
    <xf numFmtId="41" fontId="3" fillId="0" borderId="97" xfId="1" applyFont="1" applyBorder="1" applyAlignment="1">
      <alignment horizontal="center" vertical="center"/>
    </xf>
    <xf numFmtId="41" fontId="3" fillId="0" borderId="98" xfId="1" applyFont="1" applyBorder="1" applyAlignment="1">
      <alignment horizontal="center" vertical="center"/>
    </xf>
    <xf numFmtId="41" fontId="3" fillId="0" borderId="99" xfId="1" applyFont="1" applyFill="1" applyBorder="1" applyAlignment="1">
      <alignment horizontal="center" vertical="center" wrapText="1"/>
    </xf>
    <xf numFmtId="41" fontId="3" fillId="0" borderId="100" xfId="1" applyFont="1" applyFill="1" applyBorder="1" applyAlignment="1">
      <alignment horizontal="center" vertical="center" wrapText="1"/>
    </xf>
    <xf numFmtId="41" fontId="3" fillId="0" borderId="101" xfId="1" applyFont="1" applyBorder="1" applyAlignment="1">
      <alignment horizontal="center" vertical="center"/>
    </xf>
    <xf numFmtId="41" fontId="3" fillId="0" borderId="102" xfId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61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38" xfId="0" applyFont="1" applyBorder="1" applyAlignment="1">
      <alignment horizontal="center" vertical="center"/>
    </xf>
    <xf numFmtId="41" fontId="12" fillId="0" borderId="44" xfId="1" applyFont="1" applyBorder="1">
      <alignment vertical="center"/>
    </xf>
    <xf numFmtId="41" fontId="12" fillId="0" borderId="48" xfId="1" applyFont="1" applyBorder="1">
      <alignment vertical="center"/>
    </xf>
    <xf numFmtId="41" fontId="12" fillId="0" borderId="49" xfId="1" applyFont="1" applyBorder="1">
      <alignment vertical="center"/>
    </xf>
    <xf numFmtId="41" fontId="12" fillId="0" borderId="37" xfId="1" applyFont="1" applyBorder="1">
      <alignment vertical="center"/>
    </xf>
    <xf numFmtId="0" fontId="12" fillId="0" borderId="39" xfId="0" applyFont="1" applyBorder="1" applyAlignment="1">
      <alignment horizontal="center" vertical="center"/>
    </xf>
    <xf numFmtId="41" fontId="12" fillId="0" borderId="45" xfId="1" applyFont="1" applyBorder="1">
      <alignment vertical="center"/>
    </xf>
    <xf numFmtId="41" fontId="12" fillId="0" borderId="50" xfId="1" applyFont="1" applyBorder="1">
      <alignment vertical="center"/>
    </xf>
    <xf numFmtId="41" fontId="12" fillId="0" borderId="51" xfId="1" applyFont="1" applyBorder="1">
      <alignment vertical="center"/>
    </xf>
    <xf numFmtId="41" fontId="12" fillId="0" borderId="40" xfId="1" applyFont="1" applyBorder="1">
      <alignment vertical="center"/>
    </xf>
    <xf numFmtId="0" fontId="12" fillId="0" borderId="42" xfId="0" applyFont="1" applyBorder="1" applyAlignment="1">
      <alignment horizontal="center" vertical="center"/>
    </xf>
    <xf numFmtId="41" fontId="12" fillId="0" borderId="62" xfId="1" applyFont="1" applyBorder="1">
      <alignment vertical="center"/>
    </xf>
    <xf numFmtId="41" fontId="12" fillId="0" borderId="63" xfId="1" applyFont="1" applyBorder="1">
      <alignment vertical="center"/>
    </xf>
    <xf numFmtId="41" fontId="12" fillId="0" borderId="64" xfId="1" applyFont="1" applyBorder="1">
      <alignment vertical="center"/>
    </xf>
    <xf numFmtId="41" fontId="12" fillId="0" borderId="41" xfId="1" applyFont="1" applyBorder="1">
      <alignment vertical="center"/>
    </xf>
    <xf numFmtId="41" fontId="12" fillId="0" borderId="94" xfId="1" applyFont="1" applyBorder="1">
      <alignment vertical="center"/>
    </xf>
    <xf numFmtId="41" fontId="12" fillId="0" borderId="91" xfId="1" applyFont="1" applyBorder="1">
      <alignment vertical="center"/>
    </xf>
    <xf numFmtId="41" fontId="12" fillId="2" borderId="47" xfId="1" applyFont="1" applyFill="1" applyBorder="1">
      <alignment vertical="center"/>
    </xf>
    <xf numFmtId="41" fontId="12" fillId="2" borderId="92" xfId="1" applyFont="1" applyFill="1" applyBorder="1">
      <alignment vertical="center"/>
    </xf>
    <xf numFmtId="41" fontId="12" fillId="2" borderId="54" xfId="1" applyFont="1" applyFill="1" applyBorder="1">
      <alignment vertical="center"/>
    </xf>
    <xf numFmtId="41" fontId="12" fillId="2" borderId="55" xfId="1" applyFont="1" applyFill="1" applyBorder="1">
      <alignment vertical="center"/>
    </xf>
    <xf numFmtId="41" fontId="12" fillId="2" borderId="20" xfId="1" applyFont="1" applyFill="1" applyBorder="1">
      <alignment vertical="center"/>
    </xf>
    <xf numFmtId="0" fontId="12" fillId="2" borderId="7" xfId="0" applyFont="1" applyFill="1" applyBorder="1" applyAlignment="1">
      <alignment horizontal="center" vertical="center"/>
    </xf>
    <xf numFmtId="41" fontId="12" fillId="2" borderId="31" xfId="1" applyFont="1" applyFill="1" applyBorder="1">
      <alignment vertical="center"/>
    </xf>
    <xf numFmtId="41" fontId="12" fillId="2" borderId="52" xfId="1" applyFont="1" applyFill="1" applyBorder="1">
      <alignment vertical="center"/>
    </xf>
    <xf numFmtId="41" fontId="12" fillId="2" borderId="53" xfId="1" applyFont="1" applyFill="1" applyBorder="1">
      <alignment vertical="center"/>
    </xf>
    <xf numFmtId="41" fontId="12" fillId="2" borderId="8" xfId="1" applyFont="1" applyFill="1" applyBorder="1">
      <alignment vertical="center"/>
    </xf>
    <xf numFmtId="41" fontId="12" fillId="0" borderId="47" xfId="1" applyFont="1" applyBorder="1">
      <alignment vertical="center"/>
    </xf>
    <xf numFmtId="41" fontId="12" fillId="0" borderId="54" xfId="1" applyFont="1" applyBorder="1">
      <alignment vertical="center"/>
    </xf>
    <xf numFmtId="41" fontId="12" fillId="0" borderId="55" xfId="1" applyFont="1" applyBorder="1">
      <alignment vertical="center"/>
    </xf>
    <xf numFmtId="41" fontId="12" fillId="0" borderId="20" xfId="1" applyFont="1" applyBorder="1">
      <alignment vertical="center"/>
    </xf>
    <xf numFmtId="0" fontId="11" fillId="0" borderId="0" xfId="0" applyFont="1" applyAlignment="1">
      <alignment horizontal="right" vertical="center"/>
    </xf>
    <xf numFmtId="41" fontId="3" fillId="0" borderId="16" xfId="1" applyFont="1" applyBorder="1" applyAlignment="1">
      <alignment horizontal="center" vertical="center"/>
    </xf>
    <xf numFmtId="41" fontId="3" fillId="0" borderId="17" xfId="1" applyFont="1" applyBorder="1" applyAlignment="1">
      <alignment horizontal="center" vertical="center"/>
    </xf>
    <xf numFmtId="41" fontId="3" fillId="0" borderId="18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3" fillId="0" borderId="19" xfId="1" applyFont="1" applyBorder="1" applyAlignment="1">
      <alignment horizontal="center" vertical="center"/>
    </xf>
    <xf numFmtId="41" fontId="12" fillId="0" borderId="0" xfId="0" applyNumberFormat="1" applyFont="1">
      <alignment vertical="center"/>
    </xf>
    <xf numFmtId="41" fontId="3" fillId="0" borderId="44" xfId="1" applyFont="1" applyBorder="1" applyAlignment="1">
      <alignment horizontal="center" vertical="center"/>
    </xf>
    <xf numFmtId="41" fontId="3" fillId="0" borderId="104" xfId="1" applyFont="1" applyBorder="1" applyAlignment="1">
      <alignment horizontal="center" vertical="center"/>
    </xf>
    <xf numFmtId="41" fontId="3" fillId="0" borderId="56" xfId="1" applyFont="1" applyBorder="1" applyAlignment="1">
      <alignment horizontal="center" vertical="center"/>
    </xf>
    <xf numFmtId="41" fontId="3" fillId="0" borderId="48" xfId="1" applyFont="1" applyBorder="1" applyAlignment="1">
      <alignment horizontal="center" vertical="center"/>
    </xf>
    <xf numFmtId="41" fontId="3" fillId="0" borderId="49" xfId="1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1" fontId="3" fillId="0" borderId="105" xfId="1" applyFont="1" applyBorder="1" applyAlignment="1">
      <alignment horizontal="center" vertical="center"/>
    </xf>
    <xf numFmtId="41" fontId="3" fillId="0" borderId="105" xfId="1" applyFont="1" applyFill="1" applyBorder="1" applyAlignment="1">
      <alignment horizontal="center" vertical="center"/>
    </xf>
    <xf numFmtId="41" fontId="6" fillId="0" borderId="21" xfId="1" applyFont="1" applyFill="1" applyBorder="1" applyAlignment="1">
      <alignment horizontal="center" vertical="center"/>
    </xf>
    <xf numFmtId="41" fontId="5" fillId="0" borderId="0" xfId="1" applyFont="1" applyFill="1" applyAlignment="1">
      <alignment vertical="center"/>
    </xf>
    <xf numFmtId="0" fontId="6" fillId="0" borderId="0" xfId="0" applyFont="1" applyFill="1">
      <alignment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41" fontId="12" fillId="0" borderId="48" xfId="1" applyFont="1" applyFill="1" applyBorder="1">
      <alignment vertical="center"/>
    </xf>
    <xf numFmtId="41" fontId="12" fillId="0" borderId="50" xfId="1" applyFont="1" applyFill="1" applyBorder="1">
      <alignment vertical="center"/>
    </xf>
    <xf numFmtId="41" fontId="12" fillId="0" borderId="63" xfId="1" applyFont="1" applyFill="1" applyBorder="1">
      <alignment vertical="center"/>
    </xf>
    <xf numFmtId="41" fontId="15" fillId="0" borderId="0" xfId="1" applyFont="1" applyFill="1">
      <alignment vertical="center"/>
    </xf>
    <xf numFmtId="0" fontId="7" fillId="0" borderId="0" xfId="0" applyFont="1" applyFill="1">
      <alignment vertical="center"/>
    </xf>
    <xf numFmtId="43" fontId="6" fillId="0" borderId="0" xfId="0" applyNumberFormat="1" applyFont="1">
      <alignment vertical="center"/>
    </xf>
    <xf numFmtId="41" fontId="6" fillId="0" borderId="45" xfId="1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41" fontId="12" fillId="0" borderId="45" xfId="1" applyFont="1" applyFill="1" applyBorder="1">
      <alignment vertical="center"/>
    </xf>
    <xf numFmtId="41" fontId="12" fillId="0" borderId="44" xfId="1" applyFont="1" applyFill="1" applyBorder="1">
      <alignment vertical="center"/>
    </xf>
    <xf numFmtId="41" fontId="12" fillId="0" borderId="51" xfId="1" applyFont="1" applyFill="1" applyBorder="1">
      <alignment vertical="center"/>
    </xf>
    <xf numFmtId="41" fontId="12" fillId="0" borderId="40" xfId="1" applyFont="1" applyFill="1" applyBorder="1">
      <alignment vertical="center"/>
    </xf>
    <xf numFmtId="0" fontId="12" fillId="0" borderId="42" xfId="0" applyFont="1" applyFill="1" applyBorder="1" applyAlignment="1">
      <alignment horizontal="center" vertical="center"/>
    </xf>
    <xf numFmtId="41" fontId="12" fillId="0" borderId="62" xfId="1" applyFont="1" applyFill="1" applyBorder="1">
      <alignment vertical="center"/>
    </xf>
    <xf numFmtId="41" fontId="12" fillId="0" borderId="64" xfId="1" applyFont="1" applyFill="1" applyBorder="1">
      <alignment vertical="center"/>
    </xf>
    <xf numFmtId="41" fontId="12" fillId="0" borderId="41" xfId="1" applyFont="1" applyFill="1" applyBorder="1">
      <alignment vertical="center"/>
    </xf>
    <xf numFmtId="41" fontId="6" fillId="0" borderId="0" xfId="0" applyNumberFormat="1" applyFont="1" applyFill="1">
      <alignment vertical="center"/>
    </xf>
    <xf numFmtId="41" fontId="3" fillId="0" borderId="11" xfId="1" applyFont="1" applyFill="1" applyBorder="1" applyAlignment="1">
      <alignment horizontal="right" vertical="center"/>
    </xf>
    <xf numFmtId="41" fontId="3" fillId="0" borderId="7" xfId="1" applyFont="1" applyFill="1" applyBorder="1" applyAlignment="1">
      <alignment horizontal="center" vertical="center"/>
    </xf>
    <xf numFmtId="41" fontId="3" fillId="0" borderId="38" xfId="1" applyFont="1" applyFill="1" applyBorder="1" applyAlignment="1">
      <alignment horizontal="right" vertical="center"/>
    </xf>
    <xf numFmtId="41" fontId="3" fillId="0" borderId="36" xfId="1" applyFont="1" applyBorder="1" applyAlignment="1">
      <alignment horizontal="center" vertical="center" wrapText="1"/>
    </xf>
    <xf numFmtId="41" fontId="3" fillId="0" borderId="33" xfId="1" applyFont="1" applyBorder="1" applyAlignment="1">
      <alignment horizontal="center" vertical="center" wrapText="1"/>
    </xf>
    <xf numFmtId="41" fontId="3" fillId="0" borderId="25" xfId="1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10" xfId="1" applyFont="1" applyBorder="1" applyAlignment="1">
      <alignment horizontal="center" vertical="center" wrapText="1"/>
    </xf>
    <xf numFmtId="41" fontId="3" fillId="0" borderId="11" xfId="1" applyFont="1" applyBorder="1" applyAlignment="1">
      <alignment horizontal="center" vertical="center" wrapText="1"/>
    </xf>
    <xf numFmtId="41" fontId="10" fillId="0" borderId="0" xfId="1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41" fontId="3" fillId="0" borderId="3" xfId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1" fontId="3" fillId="0" borderId="32" xfId="1" applyFont="1" applyBorder="1" applyAlignment="1">
      <alignment horizontal="center" vertical="center" wrapText="1"/>
    </xf>
    <xf numFmtId="41" fontId="3" fillId="0" borderId="34" xfId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5" fillId="2" borderId="46" xfId="1" applyFont="1" applyFill="1" applyBorder="1" applyAlignment="1">
      <alignment horizontal="center" vertical="center"/>
    </xf>
    <xf numFmtId="41" fontId="5" fillId="2" borderId="71" xfId="1" applyFont="1" applyFill="1" applyBorder="1" applyAlignment="1">
      <alignment horizontal="center" vertical="center"/>
    </xf>
    <xf numFmtId="41" fontId="5" fillId="2" borderId="72" xfId="1" applyFont="1" applyFill="1" applyBorder="1" applyAlignment="1">
      <alignment horizontal="center" vertical="center"/>
    </xf>
    <xf numFmtId="41" fontId="3" fillId="0" borderId="16" xfId="1" applyFont="1" applyBorder="1" applyAlignment="1">
      <alignment horizontal="center" vertical="center"/>
    </xf>
    <xf numFmtId="41" fontId="3" fillId="0" borderId="17" xfId="1" applyFont="1" applyBorder="1" applyAlignment="1">
      <alignment horizontal="center" vertical="center"/>
    </xf>
    <xf numFmtId="41" fontId="3" fillId="0" borderId="18" xfId="1" applyFont="1" applyBorder="1" applyAlignment="1">
      <alignment horizontal="center" vertical="center"/>
    </xf>
    <xf numFmtId="41" fontId="3" fillId="0" borderId="67" xfId="1" applyFont="1" applyBorder="1" applyAlignment="1">
      <alignment horizontal="center" vertical="center"/>
    </xf>
    <xf numFmtId="41" fontId="3" fillId="0" borderId="81" xfId="1" applyFont="1" applyBorder="1" applyAlignment="1">
      <alignment horizontal="center" vertical="center"/>
    </xf>
    <xf numFmtId="41" fontId="3" fillId="0" borderId="19" xfId="1" applyFont="1" applyBorder="1" applyAlignment="1">
      <alignment horizontal="center" vertical="center"/>
    </xf>
    <xf numFmtId="41" fontId="3" fillId="0" borderId="75" xfId="1" applyFont="1" applyBorder="1" applyAlignment="1">
      <alignment horizontal="center" vertical="center"/>
    </xf>
    <xf numFmtId="41" fontId="3" fillId="0" borderId="34" xfId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1" fontId="14" fillId="2" borderId="46" xfId="1" applyFont="1" applyFill="1" applyBorder="1" applyAlignment="1">
      <alignment horizontal="center" vertical="center"/>
    </xf>
    <xf numFmtId="41" fontId="14" fillId="2" borderId="71" xfId="1" applyFont="1" applyFill="1" applyBorder="1" applyAlignment="1">
      <alignment horizontal="center" vertical="center"/>
    </xf>
    <xf numFmtId="41" fontId="14" fillId="2" borderId="72" xfId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41" fontId="13" fillId="0" borderId="16" xfId="1" applyFont="1" applyBorder="1" applyAlignment="1">
      <alignment horizontal="center" vertical="center"/>
    </xf>
    <xf numFmtId="41" fontId="13" fillId="0" borderId="17" xfId="1" applyFont="1" applyBorder="1" applyAlignment="1">
      <alignment horizontal="center" vertical="center"/>
    </xf>
    <xf numFmtId="41" fontId="13" fillId="0" borderId="18" xfId="1" applyFont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2"/>
  <sheetViews>
    <sheetView tabSelected="1" workbookViewId="0">
      <selection activeCell="A2" sqref="A2"/>
    </sheetView>
  </sheetViews>
  <sheetFormatPr defaultColWidth="9" defaultRowHeight="16.5"/>
  <cols>
    <col min="1" max="1" width="11.375" style="1" customWidth="1"/>
    <col min="2" max="2" width="12" style="1" customWidth="1"/>
    <col min="3" max="3" width="30.875" style="1" customWidth="1"/>
    <col min="4" max="4" width="13" style="1" bestFit="1" customWidth="1"/>
    <col min="5" max="5" width="11.875" style="1" bestFit="1" customWidth="1"/>
    <col min="6" max="6" width="10.625" style="1" bestFit="1" customWidth="1"/>
    <col min="7" max="7" width="1.5" style="1" customWidth="1"/>
    <col min="8" max="8" width="11.75" style="4" customWidth="1"/>
    <col min="9" max="9" width="11.875" style="4" customWidth="1"/>
    <col min="10" max="10" width="29.125" style="4" customWidth="1"/>
    <col min="11" max="13" width="13.25" style="4" customWidth="1"/>
    <col min="14" max="14" width="10.875" style="4" bestFit="1" customWidth="1"/>
    <col min="15" max="15" width="9.875" style="4" bestFit="1" customWidth="1"/>
    <col min="16" max="16384" width="9" style="4"/>
  </cols>
  <sheetData>
    <row r="1" spans="1:15" ht="46.5">
      <c r="A1" s="237" t="s">
        <v>97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5" ht="15.95" customHeight="1">
      <c r="A2" s="5"/>
      <c r="B2" s="5"/>
      <c r="C2" s="5"/>
      <c r="D2" s="6"/>
      <c r="E2" s="6"/>
      <c r="F2" s="6"/>
    </row>
    <row r="3" spans="1:15" ht="15.95" customHeight="1">
      <c r="A3" s="5"/>
      <c r="B3" s="5"/>
      <c r="C3" s="5"/>
      <c r="D3" s="6"/>
      <c r="E3" s="6"/>
      <c r="F3" s="6"/>
    </row>
    <row r="4" spans="1:15" ht="15.95" customHeight="1">
      <c r="A4" s="5"/>
      <c r="B4" s="5"/>
      <c r="C4" s="5"/>
      <c r="D4" s="6"/>
      <c r="E4" s="6"/>
      <c r="F4" s="6"/>
    </row>
    <row r="5" spans="1:15" ht="27" thickBot="1">
      <c r="A5" s="36" t="s">
        <v>56</v>
      </c>
      <c r="B5" s="5"/>
      <c r="C5" s="5"/>
      <c r="D5" s="6"/>
      <c r="E5" s="6"/>
      <c r="F5" s="57" t="s">
        <v>68</v>
      </c>
      <c r="H5" s="37" t="s">
        <v>58</v>
      </c>
      <c r="M5" s="58" t="s">
        <v>68</v>
      </c>
    </row>
    <row r="6" spans="1:15" ht="21.95" customHeight="1">
      <c r="A6" s="241" t="s">
        <v>0</v>
      </c>
      <c r="B6" s="242"/>
      <c r="C6" s="243"/>
      <c r="D6" s="7" t="s">
        <v>1</v>
      </c>
      <c r="E6" s="7" t="s">
        <v>2</v>
      </c>
      <c r="F6" s="8" t="s">
        <v>3</v>
      </c>
      <c r="H6" s="238" t="s">
        <v>47</v>
      </c>
      <c r="I6" s="239"/>
      <c r="J6" s="240"/>
      <c r="K6" s="9" t="s">
        <v>1</v>
      </c>
      <c r="L6" s="10" t="s">
        <v>2</v>
      </c>
      <c r="M6" s="11" t="s">
        <v>3</v>
      </c>
    </row>
    <row r="7" spans="1:15" ht="21.95" customHeight="1" thickBot="1">
      <c r="A7" s="12" t="s">
        <v>4</v>
      </c>
      <c r="B7" s="13" t="s">
        <v>5</v>
      </c>
      <c r="C7" s="13" t="s">
        <v>26</v>
      </c>
      <c r="D7" s="14"/>
      <c r="E7" s="14"/>
      <c r="F7" s="15"/>
      <c r="H7" s="16" t="s">
        <v>48</v>
      </c>
      <c r="I7" s="17" t="s">
        <v>49</v>
      </c>
      <c r="J7" s="17" t="s">
        <v>50</v>
      </c>
      <c r="K7" s="18"/>
      <c r="L7" s="19"/>
      <c r="M7" s="20"/>
    </row>
    <row r="8" spans="1:15" ht="21.95" customHeight="1" thickTop="1">
      <c r="A8" s="247" t="s">
        <v>27</v>
      </c>
      <c r="B8" s="248" t="s">
        <v>27</v>
      </c>
      <c r="C8" s="31" t="s">
        <v>28</v>
      </c>
      <c r="D8" s="66">
        <v>66690</v>
      </c>
      <c r="E8" s="66">
        <f>세입!E5/1000</f>
        <v>80280</v>
      </c>
      <c r="F8" s="74">
        <f>E8-D8</f>
        <v>13590</v>
      </c>
      <c r="H8" s="244" t="s">
        <v>12</v>
      </c>
      <c r="I8" s="69" t="s">
        <v>8</v>
      </c>
      <c r="J8" s="70" t="s">
        <v>81</v>
      </c>
      <c r="K8" s="79">
        <v>932817.01</v>
      </c>
      <c r="L8" s="79">
        <f>(세출!E5+세출!E6+세출!E7+세출!E8+세출!E9)/1000</f>
        <v>1053103.54</v>
      </c>
      <c r="M8" s="74">
        <f>L8-K8</f>
        <v>120286.53000000003</v>
      </c>
      <c r="N8" s="68"/>
      <c r="O8" s="68"/>
    </row>
    <row r="9" spans="1:15" ht="21.95" customHeight="1">
      <c r="A9" s="232"/>
      <c r="B9" s="249"/>
      <c r="C9" s="32" t="s">
        <v>29</v>
      </c>
      <c r="D9" s="67">
        <v>90297</v>
      </c>
      <c r="E9" s="66">
        <f>세입!E6/1000</f>
        <v>93855</v>
      </c>
      <c r="F9" s="74">
        <f t="shared" ref="F9:F13" si="0">E9-D9</f>
        <v>3558</v>
      </c>
      <c r="H9" s="245"/>
      <c r="I9" s="71" t="s">
        <v>11</v>
      </c>
      <c r="J9" s="34" t="s">
        <v>82</v>
      </c>
      <c r="K9" s="80">
        <v>40056</v>
      </c>
      <c r="L9" s="80">
        <f>(세출!E10+세출!E11)/1000</f>
        <v>48980</v>
      </c>
      <c r="M9" s="74">
        <f t="shared" ref="M9:M11" si="1">L9-K9</f>
        <v>8924</v>
      </c>
    </row>
    <row r="10" spans="1:15" ht="21.95" customHeight="1">
      <c r="A10" s="232"/>
      <c r="B10" s="249"/>
      <c r="C10" s="32" t="s">
        <v>30</v>
      </c>
      <c r="D10" s="67">
        <v>22162</v>
      </c>
      <c r="E10" s="66">
        <f>세입!E7/1000</f>
        <v>27162</v>
      </c>
      <c r="F10" s="74">
        <f t="shared" si="0"/>
        <v>5000</v>
      </c>
      <c r="H10" s="246"/>
      <c r="I10" s="65" t="s">
        <v>15</v>
      </c>
      <c r="J10" s="35" t="s">
        <v>83</v>
      </c>
      <c r="K10" s="81">
        <v>86732</v>
      </c>
      <c r="L10" s="81">
        <f>(세출!E12+세출!E13+세출!E14+세출!E15+세출!E16+세출!E17)/1000</f>
        <v>105216.59</v>
      </c>
      <c r="M10" s="75">
        <f t="shared" si="1"/>
        <v>18484.589999999997</v>
      </c>
      <c r="N10" s="48"/>
    </row>
    <row r="11" spans="1:15" ht="21.95" customHeight="1">
      <c r="A11" s="232"/>
      <c r="B11" s="249"/>
      <c r="C11" s="32" t="s">
        <v>31</v>
      </c>
      <c r="D11" s="67">
        <v>21752</v>
      </c>
      <c r="E11" s="66">
        <f>세입!E8/1000</f>
        <v>29630</v>
      </c>
      <c r="F11" s="74">
        <f t="shared" si="0"/>
        <v>7878</v>
      </c>
      <c r="H11" s="73" t="s">
        <v>21</v>
      </c>
      <c r="I11" s="64" t="s">
        <v>20</v>
      </c>
      <c r="J11" s="72" t="s">
        <v>84</v>
      </c>
      <c r="K11" s="82">
        <v>11480</v>
      </c>
      <c r="L11" s="82">
        <f>세출!E22/1000</f>
        <v>30000</v>
      </c>
      <c r="M11" s="75">
        <f t="shared" si="1"/>
        <v>18520</v>
      </c>
    </row>
    <row r="12" spans="1:15" ht="21.95" customHeight="1">
      <c r="A12" s="232"/>
      <c r="B12" s="249"/>
      <c r="C12" s="32" t="s">
        <v>32</v>
      </c>
      <c r="D12" s="67">
        <v>482133</v>
      </c>
      <c r="E12" s="66">
        <f>세입!E9/1000</f>
        <v>528546.72</v>
      </c>
      <c r="F12" s="74">
        <f t="shared" si="0"/>
        <v>46413.719999999972</v>
      </c>
      <c r="H12" s="192" t="s">
        <v>24</v>
      </c>
      <c r="I12" s="193" t="s">
        <v>24</v>
      </c>
      <c r="J12" s="33" t="s">
        <v>86</v>
      </c>
      <c r="K12" s="83">
        <v>43100</v>
      </c>
      <c r="L12" s="83">
        <f>세출!E23/1000</f>
        <v>50744.707999999999</v>
      </c>
      <c r="M12" s="74">
        <f>L12-K12</f>
        <v>7644.7079999999987</v>
      </c>
      <c r="O12" s="68"/>
    </row>
    <row r="13" spans="1:15" ht="21.95" customHeight="1">
      <c r="A13" s="232"/>
      <c r="B13" s="249"/>
      <c r="C13" s="32" t="s">
        <v>33</v>
      </c>
      <c r="D13" s="67">
        <v>151801</v>
      </c>
      <c r="E13" s="66">
        <f>세입!E10/1000</f>
        <v>176700</v>
      </c>
      <c r="F13" s="74">
        <f t="shared" si="0"/>
        <v>24899</v>
      </c>
      <c r="H13" s="202"/>
      <c r="I13" s="203"/>
      <c r="J13" s="34" t="s">
        <v>72</v>
      </c>
      <c r="K13" s="84">
        <v>1400</v>
      </c>
      <c r="L13" s="83">
        <f>세출!E24/1000</f>
        <v>1100</v>
      </c>
      <c r="M13" s="74">
        <f>L13-K13</f>
        <v>-300</v>
      </c>
    </row>
    <row r="14" spans="1:15" ht="21.95" customHeight="1">
      <c r="A14" s="232"/>
      <c r="B14" s="249"/>
      <c r="C14" s="32" t="s">
        <v>34</v>
      </c>
      <c r="D14" s="67">
        <v>228840</v>
      </c>
      <c r="E14" s="66">
        <f>세입!E11/1000</f>
        <v>151040</v>
      </c>
      <c r="F14" s="74">
        <f t="shared" ref="F14:F16" si="2">E14-D14</f>
        <v>-77800</v>
      </c>
      <c r="H14" s="202"/>
      <c r="I14" s="203"/>
      <c r="J14" s="34" t="s">
        <v>73</v>
      </c>
      <c r="K14" s="84">
        <v>15000</v>
      </c>
      <c r="L14" s="83">
        <f>세출!E25/1000</f>
        <v>14000</v>
      </c>
      <c r="M14" s="74">
        <f>L14-K14</f>
        <v>-1000</v>
      </c>
      <c r="N14" s="68"/>
      <c r="O14" s="68"/>
    </row>
    <row r="15" spans="1:15" ht="21.95" customHeight="1">
      <c r="A15" s="232"/>
      <c r="B15" s="249"/>
      <c r="C15" s="32" t="s">
        <v>57</v>
      </c>
      <c r="D15" s="32">
        <v>1595725</v>
      </c>
      <c r="E15" s="66">
        <f>세입!E12/1000</f>
        <v>2441383</v>
      </c>
      <c r="F15" s="74">
        <f t="shared" si="2"/>
        <v>845658</v>
      </c>
      <c r="H15" s="202"/>
      <c r="I15" s="203"/>
      <c r="J15" s="34" t="s">
        <v>74</v>
      </c>
      <c r="K15" s="84">
        <v>250</v>
      </c>
      <c r="L15" s="83">
        <f>세출!E26/1000</f>
        <v>300</v>
      </c>
      <c r="M15" s="74">
        <f>L15-K15</f>
        <v>50</v>
      </c>
    </row>
    <row r="16" spans="1:15" ht="21.95" customHeight="1">
      <c r="A16" s="232"/>
      <c r="B16" s="249"/>
      <c r="C16" s="32" t="s">
        <v>94</v>
      </c>
      <c r="D16" s="32">
        <v>43000</v>
      </c>
      <c r="E16" s="67">
        <f>세입!E13/1000</f>
        <v>90880</v>
      </c>
      <c r="F16" s="85">
        <f t="shared" si="2"/>
        <v>47880</v>
      </c>
      <c r="H16" s="202"/>
      <c r="I16" s="203"/>
      <c r="J16" s="34" t="s">
        <v>75</v>
      </c>
      <c r="K16" s="84">
        <v>129539</v>
      </c>
      <c r="L16" s="83">
        <f>(세출!E27+세출!E33)/1000</f>
        <v>160303.4</v>
      </c>
      <c r="M16" s="74">
        <f>L16-K16</f>
        <v>30764.399999999994</v>
      </c>
    </row>
    <row r="17" spans="1:15" ht="21.95" customHeight="1">
      <c r="A17" s="233"/>
      <c r="B17" s="250"/>
      <c r="C17" s="21" t="s">
        <v>87</v>
      </c>
      <c r="D17" s="21">
        <v>43800</v>
      </c>
      <c r="E17" s="66">
        <f>세입!E14/1000</f>
        <v>44286</v>
      </c>
      <c r="F17" s="86">
        <f t="shared" ref="F17:F18" si="3">E17-D17</f>
        <v>486</v>
      </c>
      <c r="H17" s="202"/>
      <c r="I17" s="203"/>
      <c r="J17" s="34" t="s">
        <v>76</v>
      </c>
      <c r="K17" s="84">
        <v>76680</v>
      </c>
      <c r="L17" s="83">
        <f>세출!E28/1000</f>
        <v>26432</v>
      </c>
      <c r="M17" s="85">
        <f t="shared" ref="M17:M21" si="4">L17-K17</f>
        <v>-50248</v>
      </c>
    </row>
    <row r="18" spans="1:15" ht="21.95" customHeight="1">
      <c r="A18" s="23" t="s">
        <v>35</v>
      </c>
      <c r="B18" s="22" t="s">
        <v>35</v>
      </c>
      <c r="C18" s="22" t="s">
        <v>36</v>
      </c>
      <c r="D18" s="134">
        <v>122600</v>
      </c>
      <c r="E18" s="134">
        <f>세입!E16/1000</f>
        <v>196000</v>
      </c>
      <c r="F18" s="76">
        <f t="shared" si="3"/>
        <v>73400</v>
      </c>
      <c r="H18" s="202"/>
      <c r="I18" s="203"/>
      <c r="J18" s="34" t="s">
        <v>67</v>
      </c>
      <c r="K18" s="84">
        <v>1413424.99</v>
      </c>
      <c r="L18" s="83">
        <f>세출!E29/1000</f>
        <v>2210927.19</v>
      </c>
      <c r="M18" s="85">
        <f t="shared" ref="M18" si="5">L18-K18</f>
        <v>797502.2</v>
      </c>
    </row>
    <row r="19" spans="1:15" ht="21.95" customHeight="1">
      <c r="A19" s="23" t="s">
        <v>37</v>
      </c>
      <c r="B19" s="22" t="s">
        <v>37</v>
      </c>
      <c r="C19" s="22" t="s">
        <v>38</v>
      </c>
      <c r="D19" s="134">
        <v>20000</v>
      </c>
      <c r="E19" s="134">
        <f>세입!E17/1000</f>
        <v>5000</v>
      </c>
      <c r="F19" s="76">
        <f>E19-D19</f>
        <v>-15000</v>
      </c>
      <c r="H19" s="202"/>
      <c r="I19" s="203"/>
      <c r="J19" s="34" t="s">
        <v>94</v>
      </c>
      <c r="K19" s="84">
        <v>10021</v>
      </c>
      <c r="L19" s="83">
        <f>세출!E31/1000</f>
        <v>15390</v>
      </c>
      <c r="M19" s="85">
        <f t="shared" si="4"/>
        <v>5369</v>
      </c>
      <c r="N19" s="68"/>
      <c r="O19" s="68"/>
    </row>
    <row r="20" spans="1:15" ht="21.95" customHeight="1">
      <c r="A20" s="231" t="s">
        <v>39</v>
      </c>
      <c r="B20" s="234" t="s">
        <v>39</v>
      </c>
      <c r="C20" s="204" t="s">
        <v>103</v>
      </c>
      <c r="D20" s="205">
        <v>37197</v>
      </c>
      <c r="E20" s="205">
        <f>세입!G18/1000</f>
        <v>53434.707999999999</v>
      </c>
      <c r="F20" s="76">
        <f>E20-D20</f>
        <v>16237.707999999999</v>
      </c>
      <c r="H20" s="202"/>
      <c r="I20" s="203"/>
      <c r="J20" s="34" t="s">
        <v>88</v>
      </c>
      <c r="K20" s="84">
        <v>12700</v>
      </c>
      <c r="L20" s="83">
        <f>세출!E30/1000</f>
        <v>12700</v>
      </c>
      <c r="M20" s="85">
        <f t="shared" si="4"/>
        <v>0</v>
      </c>
      <c r="N20" s="68"/>
      <c r="O20" s="68"/>
    </row>
    <row r="21" spans="1:15" ht="21.95" customHeight="1">
      <c r="A21" s="232"/>
      <c r="B21" s="235"/>
      <c r="C21" s="31" t="s">
        <v>40</v>
      </c>
      <c r="D21" s="135">
        <v>22381</v>
      </c>
      <c r="E21" s="230">
        <f>세입!H19/1000</f>
        <v>24156.68</v>
      </c>
      <c r="F21" s="74">
        <f>E21-D21</f>
        <v>1775.6800000000003</v>
      </c>
      <c r="H21" s="202"/>
      <c r="I21" s="203"/>
      <c r="J21" s="34" t="s">
        <v>85</v>
      </c>
      <c r="K21" s="84">
        <v>144981.42600000001</v>
      </c>
      <c r="L21" s="217">
        <f>(세출!H43-5000000)/1000</f>
        <v>215156.68</v>
      </c>
      <c r="M21" s="85">
        <f t="shared" si="4"/>
        <v>70175.253999999986</v>
      </c>
      <c r="N21" s="68"/>
      <c r="O21" s="68"/>
    </row>
    <row r="22" spans="1:15" ht="21.95" customHeight="1" thickBot="1">
      <c r="A22" s="233"/>
      <c r="B22" s="236"/>
      <c r="C22" s="194" t="s">
        <v>41</v>
      </c>
      <c r="D22" s="136">
        <v>148</v>
      </c>
      <c r="E22" s="228">
        <f>세입!I20/1000</f>
        <v>129</v>
      </c>
      <c r="F22" s="75">
        <f>E22-D22</f>
        <v>-19</v>
      </c>
      <c r="H22" s="26" t="s">
        <v>25</v>
      </c>
      <c r="I22" s="27" t="s">
        <v>54</v>
      </c>
      <c r="J22" s="27" t="s">
        <v>55</v>
      </c>
      <c r="K22" s="87">
        <v>1000</v>
      </c>
      <c r="L22" s="206">
        <v>1000</v>
      </c>
      <c r="M22" s="77">
        <f t="shared" ref="M22:M23" si="6">L22-K22</f>
        <v>0</v>
      </c>
    </row>
    <row r="23" spans="1:15" ht="21.95" customHeight="1" thickTop="1" thickBot="1">
      <c r="A23" s="23" t="s">
        <v>42</v>
      </c>
      <c r="B23" s="22" t="s">
        <v>42</v>
      </c>
      <c r="C23" s="22" t="s">
        <v>43</v>
      </c>
      <c r="D23" s="22">
        <v>1852</v>
      </c>
      <c r="E23" s="134">
        <f>세입!I22/1000</f>
        <v>1871</v>
      </c>
      <c r="F23" s="76">
        <f>E23-D23</f>
        <v>19</v>
      </c>
      <c r="H23" s="189" t="s">
        <v>46</v>
      </c>
      <c r="I23" s="190"/>
      <c r="J23" s="191"/>
      <c r="K23" s="88">
        <v>2919181.426</v>
      </c>
      <c r="L23" s="88">
        <f>SUM(L8:L22)</f>
        <v>3945354.1080000005</v>
      </c>
      <c r="M23" s="78">
        <f t="shared" si="6"/>
        <v>1026172.6820000005</v>
      </c>
    </row>
    <row r="24" spans="1:15" ht="17.100000000000001" customHeight="1" thickBot="1">
      <c r="A24" s="24" t="s">
        <v>44</v>
      </c>
      <c r="B24" s="25" t="s">
        <v>44</v>
      </c>
      <c r="C24" s="25" t="s">
        <v>45</v>
      </c>
      <c r="D24" s="25">
        <v>1000</v>
      </c>
      <c r="E24" s="229">
        <v>1000</v>
      </c>
      <c r="F24" s="77">
        <f>E24-D24</f>
        <v>0</v>
      </c>
    </row>
    <row r="25" spans="1:15" ht="17.100000000000001" customHeight="1" thickTop="1" thickBot="1">
      <c r="A25" s="189" t="s">
        <v>46</v>
      </c>
      <c r="B25" s="190"/>
      <c r="C25" s="191"/>
      <c r="D25" s="195">
        <v>2919181</v>
      </c>
      <c r="E25" s="195">
        <f>SUM(E8:E24)</f>
        <v>3945354.108</v>
      </c>
      <c r="F25" s="78">
        <f>E25-D25</f>
        <v>1026173.108</v>
      </c>
      <c r="L25" s="216"/>
    </row>
    <row r="26" spans="1:15" ht="17.100000000000001" customHeight="1">
      <c r="L26" s="216"/>
    </row>
    <row r="27" spans="1:15" ht="17.100000000000001" customHeight="1">
      <c r="B27" s="3"/>
    </row>
    <row r="28" spans="1:15" ht="17.100000000000001" customHeight="1"/>
    <row r="29" spans="1:15" ht="17.100000000000001" customHeight="1"/>
    <row r="30" spans="1:15" ht="17.100000000000001" customHeight="1"/>
    <row r="31" spans="1:15" ht="17.100000000000001" customHeight="1"/>
    <row r="32" spans="1:15" ht="17.100000000000001" customHeight="1"/>
    <row r="33" spans="14:15" ht="17.100000000000001" customHeight="1"/>
    <row r="34" spans="14:15" ht="17.100000000000001" customHeight="1"/>
    <row r="35" spans="14:15" ht="17.100000000000001" customHeight="1"/>
    <row r="36" spans="14:15" ht="17.100000000000001" customHeight="1"/>
    <row r="42" spans="14:15">
      <c r="N42" s="68"/>
      <c r="O42" s="68"/>
    </row>
    <row r="55" spans="1:13" s="1" customFormat="1">
      <c r="A55" s="4"/>
      <c r="B55" s="4"/>
      <c r="C55" s="4"/>
      <c r="D55" s="4"/>
      <c r="E55" s="4"/>
      <c r="F55" s="4"/>
      <c r="H55" s="28"/>
      <c r="I55" s="28"/>
      <c r="J55" s="28"/>
      <c r="K55" s="28"/>
      <c r="L55" s="28"/>
      <c r="M55" s="28"/>
    </row>
    <row r="56" spans="1:13" s="1" customFormat="1" ht="16.5" customHeight="1">
      <c r="A56" s="4"/>
      <c r="B56" s="4"/>
      <c r="C56" s="4"/>
      <c r="D56" s="4"/>
      <c r="E56" s="4"/>
      <c r="F56" s="4"/>
      <c r="H56" s="28"/>
      <c r="I56" s="28"/>
      <c r="J56" s="28"/>
      <c r="K56" s="28"/>
      <c r="L56" s="28"/>
      <c r="M56" s="28"/>
    </row>
    <row r="57" spans="1:13" s="1" customFormat="1">
      <c r="A57" s="4"/>
      <c r="B57" s="4"/>
      <c r="C57" s="4"/>
      <c r="D57" s="4"/>
      <c r="E57" s="4"/>
      <c r="F57" s="4"/>
      <c r="H57" s="4"/>
      <c r="I57" s="4"/>
      <c r="J57" s="4"/>
      <c r="K57" s="4"/>
      <c r="L57" s="4"/>
      <c r="M57" s="4"/>
    </row>
    <row r="58" spans="1:13" s="1" customFormat="1">
      <c r="A58" s="4"/>
      <c r="B58" s="4"/>
      <c r="C58" s="4"/>
      <c r="D58" s="4"/>
      <c r="E58" s="4"/>
      <c r="F58" s="4"/>
      <c r="H58" s="4"/>
      <c r="I58" s="4"/>
      <c r="J58" s="4"/>
      <c r="K58" s="4"/>
      <c r="L58" s="4"/>
      <c r="M58" s="4"/>
    </row>
    <row r="59" spans="1:13" s="1" customFormat="1">
      <c r="A59" s="4"/>
      <c r="B59" s="4"/>
      <c r="C59" s="4"/>
      <c r="D59" s="4"/>
      <c r="E59" s="4"/>
      <c r="F59" s="4"/>
      <c r="H59" s="4"/>
      <c r="I59" s="4"/>
      <c r="J59" s="4"/>
      <c r="K59" s="4"/>
      <c r="L59" s="4"/>
      <c r="M59" s="4"/>
    </row>
    <row r="60" spans="1:13" s="1" customFormat="1">
      <c r="A60" s="4"/>
      <c r="B60" s="4"/>
      <c r="C60" s="4"/>
      <c r="D60" s="4"/>
      <c r="E60" s="4"/>
      <c r="F60" s="4"/>
      <c r="H60" s="4"/>
      <c r="I60" s="4"/>
      <c r="J60" s="4"/>
      <c r="K60" s="4"/>
      <c r="L60" s="4"/>
      <c r="M60" s="4"/>
    </row>
    <row r="61" spans="1:13" s="1" customFormat="1">
      <c r="A61" s="4"/>
      <c r="B61" s="4"/>
      <c r="C61" s="4"/>
      <c r="D61" s="4"/>
      <c r="E61" s="4"/>
      <c r="F61" s="4"/>
      <c r="H61" s="4"/>
      <c r="I61" s="4"/>
      <c r="J61" s="4"/>
      <c r="K61" s="4"/>
      <c r="L61" s="4"/>
      <c r="M61" s="4"/>
    </row>
    <row r="62" spans="1:13" s="1" customFormat="1">
      <c r="A62" s="4"/>
      <c r="B62" s="4"/>
      <c r="C62" s="4"/>
      <c r="D62" s="4"/>
      <c r="E62" s="4"/>
      <c r="F62" s="4"/>
      <c r="H62" s="4"/>
      <c r="I62" s="4"/>
      <c r="J62" s="4"/>
      <c r="K62" s="4"/>
      <c r="L62" s="4"/>
      <c r="M62" s="4"/>
    </row>
    <row r="63" spans="1:13" s="28" customFormat="1">
      <c r="G63" s="1"/>
      <c r="H63" s="4"/>
      <c r="I63" s="4"/>
      <c r="J63" s="4"/>
      <c r="K63" s="4"/>
      <c r="L63" s="4"/>
      <c r="M63" s="4"/>
    </row>
    <row r="64" spans="1:13" s="28" customFormat="1">
      <c r="G64" s="1"/>
      <c r="H64" s="4"/>
      <c r="I64" s="4"/>
      <c r="J64" s="4"/>
      <c r="K64" s="4"/>
      <c r="L64" s="4"/>
      <c r="M64" s="4"/>
    </row>
    <row r="65" spans="1:7">
      <c r="A65" s="4"/>
      <c r="B65" s="4"/>
      <c r="C65" s="4"/>
      <c r="D65" s="4"/>
      <c r="E65" s="4"/>
      <c r="F65" s="4"/>
    </row>
    <row r="66" spans="1:7">
      <c r="A66" s="4"/>
      <c r="B66" s="4"/>
      <c r="C66" s="4"/>
      <c r="D66" s="4"/>
      <c r="E66" s="4"/>
      <c r="F66" s="4"/>
    </row>
    <row r="67" spans="1:7">
      <c r="A67" s="4"/>
      <c r="B67" s="4"/>
      <c r="C67" s="4"/>
      <c r="D67" s="4"/>
      <c r="E67" s="4"/>
      <c r="F67" s="4"/>
    </row>
    <row r="68" spans="1:7">
      <c r="A68" s="4"/>
      <c r="B68" s="4"/>
      <c r="C68" s="4"/>
      <c r="D68" s="4"/>
      <c r="E68" s="4"/>
      <c r="F68" s="4"/>
    </row>
    <row r="69" spans="1:7">
      <c r="A69" s="4"/>
      <c r="B69" s="4"/>
      <c r="C69" s="4"/>
      <c r="D69" s="4"/>
      <c r="E69" s="4"/>
      <c r="F69" s="4"/>
    </row>
    <row r="70" spans="1:7">
      <c r="A70" s="4"/>
      <c r="B70" s="4"/>
      <c r="C70" s="4"/>
      <c r="D70" s="4"/>
      <c r="E70" s="4"/>
      <c r="F70" s="4"/>
    </row>
    <row r="71" spans="1:7">
      <c r="A71" s="4"/>
      <c r="B71" s="4"/>
      <c r="C71" s="4"/>
      <c r="D71" s="4"/>
      <c r="E71" s="4"/>
      <c r="F71" s="4"/>
    </row>
    <row r="72" spans="1:7">
      <c r="A72" s="4"/>
      <c r="B72" s="4"/>
      <c r="C72" s="4"/>
      <c r="D72" s="4"/>
      <c r="E72" s="4"/>
      <c r="F72" s="4"/>
    </row>
    <row r="73" spans="1:7">
      <c r="A73" s="4"/>
      <c r="B73" s="4"/>
      <c r="C73" s="4"/>
      <c r="D73" s="4"/>
      <c r="E73" s="4"/>
      <c r="F73" s="4"/>
    </row>
    <row r="74" spans="1:7" s="28" customFormat="1">
      <c r="G74" s="1"/>
    </row>
    <row r="75" spans="1:7" s="28" customFormat="1">
      <c r="G75" s="1"/>
    </row>
    <row r="76" spans="1:7" s="28" customFormat="1">
      <c r="G76" s="1"/>
    </row>
    <row r="77" spans="1:7">
      <c r="A77" s="4"/>
      <c r="B77" s="4"/>
      <c r="C77" s="4"/>
      <c r="D77" s="4"/>
      <c r="E77" s="4"/>
      <c r="F77" s="4"/>
    </row>
    <row r="78" spans="1:7">
      <c r="A78" s="4"/>
      <c r="B78" s="4"/>
      <c r="C78" s="4"/>
      <c r="D78" s="4"/>
      <c r="E78" s="4"/>
      <c r="F78" s="4"/>
    </row>
    <row r="79" spans="1:7">
      <c r="A79" s="4"/>
      <c r="B79" s="4"/>
      <c r="C79" s="4"/>
      <c r="D79" s="4"/>
      <c r="E79" s="4"/>
      <c r="F79" s="4"/>
    </row>
    <row r="80" spans="1:7">
      <c r="A80" s="4"/>
      <c r="B80" s="4"/>
      <c r="C80" s="4"/>
      <c r="D80" s="4"/>
      <c r="E80" s="4"/>
      <c r="F80" s="4"/>
    </row>
    <row r="81" spans="1:7">
      <c r="A81" s="4"/>
      <c r="B81" s="4"/>
      <c r="C81" s="4"/>
      <c r="D81" s="4"/>
      <c r="E81" s="4"/>
      <c r="F81" s="4"/>
    </row>
    <row r="82" spans="1:7">
      <c r="A82" s="4"/>
      <c r="B82" s="4"/>
      <c r="C82" s="4"/>
      <c r="D82" s="4"/>
      <c r="E82" s="4"/>
      <c r="F82" s="4"/>
    </row>
    <row r="83" spans="1:7">
      <c r="A83" s="4"/>
      <c r="B83" s="4"/>
      <c r="C83" s="4"/>
      <c r="D83" s="4"/>
      <c r="E83" s="4"/>
      <c r="F83" s="4"/>
    </row>
    <row r="84" spans="1:7" s="28" customFormat="1">
      <c r="G84" s="1"/>
    </row>
    <row r="85" spans="1:7" s="28" customFormat="1">
      <c r="G85" s="1"/>
    </row>
    <row r="86" spans="1:7" s="28" customFormat="1">
      <c r="G86" s="1"/>
    </row>
    <row r="87" spans="1:7">
      <c r="A87" s="4"/>
      <c r="B87" s="4"/>
      <c r="C87" s="4"/>
      <c r="D87" s="4"/>
      <c r="E87" s="4"/>
      <c r="F87" s="4"/>
    </row>
    <row r="88" spans="1:7">
      <c r="A88" s="4"/>
      <c r="B88" s="4"/>
      <c r="C88" s="4"/>
      <c r="D88" s="4"/>
      <c r="E88" s="4"/>
      <c r="F88" s="4"/>
    </row>
    <row r="89" spans="1:7">
      <c r="A89" s="4"/>
      <c r="B89" s="4"/>
      <c r="C89" s="4"/>
      <c r="D89" s="4"/>
      <c r="E89" s="4"/>
      <c r="F89" s="4"/>
    </row>
    <row r="94" spans="1:7" s="28" customFormat="1">
      <c r="A94" s="1"/>
      <c r="B94" s="1"/>
      <c r="C94" s="1"/>
      <c r="D94" s="1"/>
      <c r="E94" s="1"/>
      <c r="F94" s="1"/>
      <c r="G94" s="1"/>
    </row>
    <row r="95" spans="1:7" s="28" customFormat="1">
      <c r="A95" s="1"/>
      <c r="B95" s="1"/>
      <c r="C95" s="1"/>
      <c r="D95" s="1"/>
      <c r="E95" s="1"/>
      <c r="F95" s="1"/>
      <c r="G95" s="1"/>
    </row>
    <row r="96" spans="1:7" s="28" customFormat="1">
      <c r="A96" s="1"/>
      <c r="B96" s="1"/>
      <c r="C96" s="1"/>
      <c r="D96" s="1"/>
      <c r="E96" s="1"/>
      <c r="F96" s="1"/>
      <c r="G96" s="1"/>
    </row>
    <row r="101" spans="1:7" s="28" customFormat="1">
      <c r="A101" s="1"/>
      <c r="B101" s="1"/>
      <c r="C101" s="1"/>
      <c r="D101" s="1"/>
      <c r="E101" s="1"/>
      <c r="F101" s="1"/>
      <c r="G101" s="1"/>
    </row>
    <row r="102" spans="1:7" s="28" customFormat="1">
      <c r="A102" s="1"/>
      <c r="B102" s="1"/>
      <c r="C102" s="1"/>
      <c r="D102" s="1"/>
      <c r="E102" s="1"/>
      <c r="F102" s="1"/>
      <c r="G102" s="1"/>
    </row>
    <row r="103" spans="1:7" s="28" customFormat="1">
      <c r="A103" s="1"/>
      <c r="B103" s="1"/>
      <c r="C103" s="1"/>
      <c r="D103" s="1"/>
      <c r="E103" s="1"/>
      <c r="F103" s="1"/>
      <c r="G103" s="1"/>
    </row>
    <row r="104" spans="1:7" s="28" customFormat="1">
      <c r="A104" s="1"/>
      <c r="B104" s="1"/>
      <c r="C104" s="1"/>
      <c r="D104" s="1"/>
      <c r="E104" s="1"/>
      <c r="F104" s="1"/>
      <c r="G104" s="1"/>
    </row>
    <row r="123" spans="1:7" s="28" customFormat="1">
      <c r="A123" s="1"/>
      <c r="B123" s="1"/>
      <c r="C123" s="1"/>
      <c r="D123" s="1"/>
      <c r="E123" s="1"/>
      <c r="F123" s="1"/>
      <c r="G123" s="1"/>
    </row>
    <row r="124" spans="1:7" s="28" customFormat="1">
      <c r="A124" s="1"/>
      <c r="B124" s="1"/>
      <c r="C124" s="1"/>
      <c r="D124" s="1"/>
      <c r="E124" s="1"/>
      <c r="F124" s="1"/>
      <c r="G124" s="1"/>
    </row>
    <row r="125" spans="1:7" s="28" customFormat="1">
      <c r="A125" s="1"/>
      <c r="B125" s="1"/>
      <c r="C125" s="1"/>
      <c r="D125" s="1"/>
      <c r="E125" s="1"/>
      <c r="F125" s="1"/>
      <c r="G125" s="1"/>
    </row>
    <row r="126" spans="1:7" s="28" customFormat="1">
      <c r="A126" s="1"/>
      <c r="B126" s="1"/>
      <c r="C126" s="1"/>
      <c r="D126" s="1"/>
      <c r="E126" s="1"/>
      <c r="F126" s="1"/>
      <c r="G126" s="1"/>
    </row>
    <row r="127" spans="1:7" s="28" customFormat="1">
      <c r="A127" s="1"/>
      <c r="B127" s="1"/>
      <c r="C127" s="1"/>
      <c r="D127" s="1"/>
      <c r="E127" s="1"/>
      <c r="F127" s="1"/>
      <c r="G127" s="1"/>
    </row>
    <row r="128" spans="1:7" s="28" customFormat="1">
      <c r="A128" s="1"/>
      <c r="B128" s="1"/>
      <c r="C128" s="1"/>
      <c r="D128" s="1"/>
      <c r="E128" s="1"/>
      <c r="F128" s="1"/>
      <c r="G128" s="1"/>
    </row>
    <row r="129" spans="1:7" s="28" customFormat="1">
      <c r="A129" s="1"/>
      <c r="B129" s="1"/>
      <c r="C129" s="1"/>
      <c r="D129" s="1"/>
      <c r="E129" s="1"/>
      <c r="F129" s="1"/>
      <c r="G129" s="1"/>
    </row>
    <row r="130" spans="1:7" s="28" customFormat="1">
      <c r="A130" s="1"/>
      <c r="B130" s="1"/>
      <c r="C130" s="1"/>
      <c r="D130" s="1"/>
      <c r="E130" s="1"/>
      <c r="F130" s="1"/>
      <c r="G130" s="1"/>
    </row>
    <row r="131" spans="1:7" s="28" customFormat="1">
      <c r="A131" s="1"/>
      <c r="B131" s="1"/>
      <c r="C131" s="1"/>
      <c r="D131" s="1"/>
      <c r="E131" s="1"/>
      <c r="F131" s="1"/>
      <c r="G131" s="1"/>
    </row>
    <row r="132" spans="1:7" s="28" customFormat="1">
      <c r="A132" s="1"/>
      <c r="B132" s="1"/>
      <c r="C132" s="1"/>
      <c r="D132" s="1"/>
      <c r="E132" s="1"/>
      <c r="F132" s="1"/>
      <c r="G132" s="1"/>
    </row>
    <row r="133" spans="1:7" s="28" customFormat="1">
      <c r="A133" s="1"/>
      <c r="B133" s="1"/>
      <c r="C133" s="1"/>
      <c r="D133" s="1"/>
      <c r="E133" s="1"/>
      <c r="F133" s="1"/>
      <c r="G133" s="1"/>
    </row>
    <row r="136" spans="1:7" s="28" customFormat="1">
      <c r="A136" s="1"/>
      <c r="B136" s="1"/>
      <c r="C136" s="1"/>
      <c r="D136" s="1"/>
      <c r="E136" s="1"/>
      <c r="F136" s="1"/>
      <c r="G136" s="1"/>
    </row>
    <row r="146" spans="1:7" s="28" customFormat="1">
      <c r="A146" s="2" t="e">
        <f>SUM(#REF!)</f>
        <v>#REF!</v>
      </c>
      <c r="B146" s="1"/>
      <c r="C146" s="1"/>
      <c r="D146" s="1"/>
      <c r="E146" s="1"/>
      <c r="F146" s="1"/>
      <c r="G146" s="1"/>
    </row>
    <row r="147" spans="1:7" s="28" customFormat="1">
      <c r="A147" s="1"/>
      <c r="B147" s="1"/>
      <c r="C147" s="1"/>
      <c r="D147" s="1"/>
      <c r="E147" s="1"/>
      <c r="F147" s="1"/>
      <c r="G147" s="1"/>
    </row>
    <row r="148" spans="1:7" s="28" customFormat="1">
      <c r="A148" s="1"/>
      <c r="B148" s="1"/>
      <c r="C148" s="1"/>
      <c r="D148" s="1"/>
      <c r="E148" s="1"/>
      <c r="F148" s="1"/>
      <c r="G148" s="1"/>
    </row>
    <row r="149" spans="1:7" s="28" customFormat="1">
      <c r="A149" s="1"/>
      <c r="B149" s="1"/>
      <c r="C149" s="1"/>
      <c r="D149" s="1"/>
      <c r="E149" s="1"/>
      <c r="F149" s="1"/>
      <c r="G149" s="1"/>
    </row>
    <row r="150" spans="1:7" s="28" customFormat="1">
      <c r="A150" s="1"/>
      <c r="B150" s="1"/>
      <c r="C150" s="1"/>
      <c r="D150" s="1"/>
      <c r="E150" s="1"/>
      <c r="F150" s="1"/>
      <c r="G150" s="1"/>
    </row>
    <row r="151" spans="1:7" s="28" customFormat="1">
      <c r="A151" s="1"/>
      <c r="B151" s="1"/>
      <c r="C151" s="1"/>
      <c r="D151" s="1"/>
      <c r="E151" s="1"/>
      <c r="F151" s="1"/>
      <c r="G151" s="1"/>
    </row>
    <row r="152" spans="1:7" s="28" customFormat="1">
      <c r="A152" s="1"/>
      <c r="B152" s="1"/>
      <c r="C152" s="1"/>
      <c r="D152" s="1"/>
      <c r="E152" s="1"/>
      <c r="F152" s="1"/>
      <c r="G152" s="1"/>
    </row>
    <row r="183" spans="1:7" s="28" customFormat="1">
      <c r="A183" s="1"/>
      <c r="B183" s="1"/>
      <c r="C183" s="1"/>
      <c r="D183" s="1"/>
      <c r="E183" s="1"/>
      <c r="F183" s="1"/>
      <c r="G183" s="1"/>
    </row>
    <row r="184" spans="1:7" s="28" customFormat="1">
      <c r="A184" s="1"/>
      <c r="B184" s="1"/>
      <c r="C184" s="1"/>
      <c r="D184" s="1"/>
      <c r="E184" s="1"/>
      <c r="F184" s="1"/>
      <c r="G184" s="1"/>
    </row>
    <row r="185" spans="1:7" s="28" customFormat="1">
      <c r="A185" s="1"/>
      <c r="B185" s="1"/>
      <c r="C185" s="1"/>
      <c r="D185" s="1"/>
      <c r="E185" s="1"/>
      <c r="F185" s="1"/>
      <c r="G185" s="1"/>
    </row>
    <row r="190" spans="1:7" s="28" customFormat="1">
      <c r="A190" s="1"/>
      <c r="B190" s="1"/>
      <c r="C190" s="1"/>
      <c r="D190" s="1"/>
      <c r="E190" s="1"/>
      <c r="F190" s="1"/>
      <c r="G190" s="1"/>
    </row>
    <row r="207" spans="1:7" s="28" customFormat="1">
      <c r="A207" s="1"/>
      <c r="B207" s="1"/>
      <c r="C207" s="1"/>
      <c r="D207" s="1"/>
      <c r="E207" s="1"/>
      <c r="F207" s="1"/>
      <c r="G207" s="1"/>
    </row>
    <row r="208" spans="1:7" s="28" customFormat="1">
      <c r="A208" s="1"/>
      <c r="B208" s="1"/>
      <c r="C208" s="1"/>
      <c r="D208" s="1"/>
      <c r="E208" s="1"/>
      <c r="F208" s="1"/>
      <c r="G208" s="1"/>
    </row>
    <row r="209" spans="1:13" s="28" customFormat="1">
      <c r="A209" s="1"/>
      <c r="B209" s="1"/>
      <c r="C209" s="1"/>
      <c r="D209" s="1"/>
      <c r="E209" s="1"/>
      <c r="F209" s="1"/>
      <c r="G209" s="1"/>
    </row>
    <row r="210" spans="1:13">
      <c r="D210" s="4"/>
      <c r="E210" s="4"/>
    </row>
    <row r="211" spans="1:13">
      <c r="D211" s="4"/>
      <c r="E211" s="4"/>
    </row>
    <row r="212" spans="1:13">
      <c r="D212" s="4"/>
      <c r="E212" s="4"/>
    </row>
    <row r="213" spans="1:13">
      <c r="D213" s="4"/>
      <c r="E213" s="4"/>
    </row>
    <row r="214" spans="1:13">
      <c r="D214" s="4"/>
      <c r="E214" s="4"/>
    </row>
    <row r="215" spans="1:13">
      <c r="D215" s="4"/>
      <c r="E215" s="4"/>
    </row>
    <row r="216" spans="1:13">
      <c r="D216" s="4"/>
      <c r="E216" s="4"/>
    </row>
    <row r="217" spans="1:13">
      <c r="D217" s="4"/>
      <c r="E217" s="4"/>
    </row>
    <row r="218" spans="1:13">
      <c r="D218" s="4"/>
      <c r="E218" s="4"/>
    </row>
    <row r="219" spans="1:13">
      <c r="D219" s="4"/>
      <c r="E219" s="4"/>
    </row>
    <row r="220" spans="1:13">
      <c r="D220" s="4"/>
      <c r="E220" s="4"/>
    </row>
    <row r="221" spans="1:13">
      <c r="D221" s="4"/>
      <c r="E221" s="4"/>
    </row>
    <row r="222" spans="1:13">
      <c r="D222" s="4"/>
      <c r="E222" s="4"/>
    </row>
    <row r="223" spans="1:13" s="1" customFormat="1">
      <c r="D223" s="4"/>
      <c r="E223" s="4"/>
      <c r="H223" s="4"/>
      <c r="I223" s="4"/>
      <c r="J223" s="4"/>
      <c r="K223" s="4"/>
      <c r="L223" s="4"/>
      <c r="M223" s="4"/>
    </row>
    <row r="224" spans="1:13" s="1" customFormat="1">
      <c r="D224" s="4"/>
      <c r="E224" s="4"/>
      <c r="H224" s="4"/>
      <c r="I224" s="4"/>
      <c r="J224" s="4"/>
      <c r="K224" s="4"/>
      <c r="L224" s="4"/>
      <c r="M224" s="4"/>
    </row>
    <row r="225" spans="4:13" s="1" customFormat="1">
      <c r="D225" s="29"/>
      <c r="E225" s="4"/>
      <c r="H225" s="4"/>
      <c r="I225" s="4"/>
      <c r="J225" s="4"/>
      <c r="K225" s="4"/>
      <c r="L225" s="4"/>
      <c r="M225" s="4"/>
    </row>
    <row r="226" spans="4:13" s="1" customFormat="1">
      <c r="E226" s="2"/>
      <c r="H226" s="4"/>
      <c r="I226" s="4"/>
      <c r="J226" s="4"/>
      <c r="K226" s="4"/>
      <c r="L226" s="4"/>
      <c r="M226" s="4"/>
    </row>
    <row r="227" spans="4:13" s="1" customFormat="1">
      <c r="E227" s="2"/>
      <c r="H227" s="4"/>
      <c r="I227" s="4"/>
      <c r="J227" s="4"/>
      <c r="K227" s="4"/>
      <c r="L227" s="4"/>
      <c r="M227" s="4"/>
    </row>
    <row r="228" spans="4:13" s="1" customFormat="1">
      <c r="E228" s="2"/>
      <c r="H228" s="4"/>
      <c r="I228" s="4"/>
      <c r="J228" s="4"/>
      <c r="K228" s="4"/>
      <c r="L228" s="4"/>
      <c r="M228" s="4"/>
    </row>
    <row r="241" spans="1:13" s="1" customFormat="1">
      <c r="C241" s="2"/>
      <c r="H241" s="4"/>
      <c r="I241" s="4"/>
      <c r="J241" s="4"/>
      <c r="K241" s="4"/>
      <c r="L241" s="4"/>
      <c r="M241" s="4"/>
    </row>
    <row r="253" spans="1:13" s="1" customFormat="1">
      <c r="C253" s="2" t="e">
        <f>#REF!+#REF!+#REF!</f>
        <v>#REF!</v>
      </c>
      <c r="H253" s="4"/>
      <c r="I253" s="4"/>
      <c r="J253" s="4"/>
      <c r="K253" s="4"/>
      <c r="L253" s="4"/>
      <c r="M253" s="4"/>
    </row>
    <row r="256" spans="1:13" s="28" customFormat="1">
      <c r="A256" s="1"/>
      <c r="B256" s="1"/>
      <c r="C256" s="1"/>
      <c r="D256" s="1"/>
      <c r="E256" s="1"/>
      <c r="F256" s="1"/>
      <c r="G256" s="1"/>
    </row>
    <row r="257" spans="1:7" s="28" customFormat="1">
      <c r="A257" s="1"/>
      <c r="B257" s="1"/>
      <c r="C257" s="1"/>
      <c r="D257" s="1"/>
      <c r="E257" s="1"/>
      <c r="F257" s="1"/>
      <c r="G257" s="1"/>
    </row>
    <row r="258" spans="1:7" s="28" customFormat="1">
      <c r="A258" s="1"/>
      <c r="B258" s="1"/>
      <c r="C258" s="1"/>
      <c r="D258" s="1"/>
      <c r="E258" s="1"/>
      <c r="F258" s="1"/>
      <c r="G258" s="1"/>
    </row>
    <row r="259" spans="1:7" s="28" customFormat="1">
      <c r="A259" s="1"/>
      <c r="B259" s="1"/>
      <c r="C259" s="1"/>
      <c r="D259" s="1"/>
      <c r="E259" s="1"/>
      <c r="F259" s="1"/>
      <c r="G259" s="1"/>
    </row>
    <row r="260" spans="1:7" s="28" customFormat="1">
      <c r="A260" s="1"/>
      <c r="B260" s="1"/>
      <c r="C260" s="1"/>
      <c r="D260" s="1"/>
      <c r="E260" s="1"/>
      <c r="F260" s="1"/>
      <c r="G260" s="1"/>
    </row>
    <row r="261" spans="1:7" s="28" customFormat="1">
      <c r="A261" s="1"/>
      <c r="B261" s="1"/>
      <c r="C261" s="1"/>
      <c r="D261" s="1"/>
      <c r="E261" s="1"/>
      <c r="F261" s="1"/>
      <c r="G261" s="1"/>
    </row>
    <row r="262" spans="1:7" s="28" customFormat="1">
      <c r="A262" s="1"/>
      <c r="B262" s="1"/>
      <c r="C262" s="2"/>
      <c r="D262" s="1"/>
      <c r="E262" s="1"/>
      <c r="F262" s="1"/>
      <c r="G262" s="1"/>
    </row>
    <row r="263" spans="1:7" s="28" customFormat="1">
      <c r="A263" s="1"/>
      <c r="B263" s="1"/>
      <c r="C263" s="2" t="e">
        <f>#REF!+#REF!+#REF!+#REF!+#REF!+#REF!+#REF!+#REF!+#REF!+#REF!</f>
        <v>#REF!</v>
      </c>
      <c r="D263" s="1"/>
      <c r="E263" s="1"/>
      <c r="F263" s="1"/>
      <c r="G263" s="1"/>
    </row>
    <row r="264" spans="1:7" s="28" customFormat="1">
      <c r="A264" s="1"/>
      <c r="B264" s="1"/>
      <c r="C264" s="1"/>
      <c r="D264" s="1"/>
      <c r="E264" s="1"/>
      <c r="F264" s="1"/>
      <c r="G264" s="1"/>
    </row>
    <row r="265" spans="1:7" s="28" customFormat="1">
      <c r="A265" s="1"/>
      <c r="B265" s="1"/>
      <c r="C265" s="1"/>
      <c r="D265" s="1"/>
      <c r="E265" s="1"/>
      <c r="F265" s="1"/>
      <c r="G265" s="1"/>
    </row>
    <row r="266" spans="1:7" s="28" customFormat="1">
      <c r="A266" s="1"/>
      <c r="B266" s="1"/>
      <c r="C266" s="1"/>
      <c r="D266" s="1"/>
      <c r="E266" s="1"/>
      <c r="F266" s="1"/>
      <c r="G266" s="1"/>
    </row>
    <row r="267" spans="1:7" s="28" customFormat="1">
      <c r="A267" s="1"/>
      <c r="B267" s="1"/>
      <c r="C267" s="1"/>
      <c r="D267" s="1"/>
      <c r="E267" s="1"/>
      <c r="F267" s="1"/>
      <c r="G267" s="1"/>
    </row>
    <row r="268" spans="1:7" s="28" customFormat="1">
      <c r="A268" s="1"/>
      <c r="B268" s="1"/>
      <c r="C268" s="1"/>
      <c r="D268" s="1"/>
      <c r="E268" s="1"/>
      <c r="F268" s="1"/>
      <c r="G268" s="1"/>
    </row>
    <row r="269" spans="1:7" s="28" customFormat="1">
      <c r="A269" s="1"/>
      <c r="B269" s="1"/>
      <c r="C269" s="1"/>
      <c r="D269" s="1"/>
      <c r="E269" s="1"/>
      <c r="F269" s="1"/>
      <c r="G269" s="1"/>
    </row>
    <row r="270" spans="1:7" s="28" customFormat="1">
      <c r="A270" s="1"/>
      <c r="B270" s="1"/>
      <c r="C270" s="1"/>
      <c r="D270" s="1"/>
      <c r="E270" s="1"/>
      <c r="F270" s="1"/>
      <c r="G270" s="1"/>
    </row>
    <row r="271" spans="1:7" s="28" customFormat="1">
      <c r="A271" s="1"/>
      <c r="B271" s="1"/>
      <c r="C271" s="1"/>
      <c r="D271" s="1"/>
      <c r="E271" s="1"/>
      <c r="F271" s="1"/>
      <c r="G271" s="1"/>
    </row>
    <row r="272" spans="1:7" s="28" customFormat="1">
      <c r="A272" s="1"/>
      <c r="B272" s="1"/>
      <c r="C272" s="1"/>
      <c r="D272" s="1"/>
      <c r="E272" s="1"/>
      <c r="F272" s="1"/>
      <c r="G272" s="1"/>
    </row>
    <row r="273" spans="1:7" s="28" customFormat="1">
      <c r="A273" s="1"/>
      <c r="B273" s="1"/>
      <c r="C273" s="1"/>
      <c r="D273" s="1"/>
      <c r="E273" s="1"/>
      <c r="F273" s="1"/>
      <c r="G273" s="1"/>
    </row>
    <row r="274" spans="1:7" s="28" customFormat="1">
      <c r="A274" s="1"/>
      <c r="B274" s="1"/>
      <c r="C274" s="1"/>
      <c r="D274" s="1"/>
      <c r="E274" s="1"/>
      <c r="F274" s="1"/>
      <c r="G274" s="1"/>
    </row>
    <row r="275" spans="1:7" s="28" customFormat="1">
      <c r="A275" s="1"/>
      <c r="B275" s="1"/>
      <c r="C275" s="2" t="e">
        <f>#REF!+#REF!+#REF!+#REF!+#REF!+#REF!+#REF!+#REF!</f>
        <v>#REF!</v>
      </c>
      <c r="D275" s="30"/>
      <c r="E275" s="1"/>
      <c r="F275" s="1"/>
      <c r="G275" s="1"/>
    </row>
    <row r="276" spans="1:7" s="28" customFormat="1">
      <c r="A276" s="1"/>
      <c r="B276" s="1"/>
      <c r="C276" s="1"/>
      <c r="D276" s="1"/>
      <c r="E276" s="1"/>
      <c r="F276" s="1"/>
      <c r="G276" s="1"/>
    </row>
    <row r="277" spans="1:7" s="28" customFormat="1">
      <c r="A277" s="1"/>
      <c r="B277" s="1"/>
      <c r="C277" s="2" t="e">
        <f>SUM(#REF!)</f>
        <v>#REF!</v>
      </c>
      <c r="D277" s="2" t="e">
        <f>SUM(#REF!)</f>
        <v>#REF!</v>
      </c>
      <c r="E277" s="1"/>
      <c r="F277" s="1"/>
      <c r="G277" s="1"/>
    </row>
    <row r="298" spans="1:7" s="28" customFormat="1">
      <c r="A298" s="1"/>
      <c r="B298" s="1"/>
      <c r="C298" s="1"/>
      <c r="D298" s="1"/>
      <c r="E298" s="1"/>
      <c r="F298" s="1"/>
      <c r="G298" s="1"/>
    </row>
    <row r="299" spans="1:7" s="28" customFormat="1">
      <c r="A299" s="1"/>
      <c r="B299" s="1"/>
      <c r="C299" s="1"/>
      <c r="D299" s="1"/>
      <c r="E299" s="1"/>
      <c r="F299" s="1"/>
      <c r="G299" s="1"/>
    </row>
    <row r="300" spans="1:7" s="28" customFormat="1">
      <c r="A300" s="1"/>
      <c r="B300" s="1"/>
      <c r="C300" s="1"/>
      <c r="D300" s="1"/>
      <c r="E300" s="1"/>
      <c r="F300" s="1"/>
      <c r="G300" s="1"/>
    </row>
    <row r="301" spans="1:7" s="28" customFormat="1">
      <c r="A301" s="1"/>
      <c r="B301" s="1"/>
      <c r="C301" s="1"/>
      <c r="D301" s="1"/>
      <c r="E301" s="1"/>
      <c r="F301" s="1"/>
      <c r="G301" s="1"/>
    </row>
    <row r="302" spans="1:7" s="28" customFormat="1">
      <c r="A302" s="1"/>
      <c r="B302" s="1"/>
      <c r="C302" s="1"/>
      <c r="D302" s="1"/>
      <c r="E302" s="1"/>
      <c r="F302" s="1"/>
      <c r="G302" s="1"/>
    </row>
  </sheetData>
  <mergeCells count="8">
    <mergeCell ref="A20:A22"/>
    <mergeCell ref="B20:B22"/>
    <mergeCell ref="A1:M1"/>
    <mergeCell ref="H6:J6"/>
    <mergeCell ref="A6:C6"/>
    <mergeCell ref="H8:H10"/>
    <mergeCell ref="A8:A17"/>
    <mergeCell ref="B8:B17"/>
  </mergeCells>
  <phoneticPr fontId="1" type="noConversion"/>
  <pageMargins left="0.43307086614173229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="91" zoomScaleNormal="91" workbookViewId="0">
      <selection sqref="A1:C1"/>
    </sheetView>
  </sheetViews>
  <sheetFormatPr defaultColWidth="9" defaultRowHeight="16.5"/>
  <cols>
    <col min="1" max="1" width="11.375" style="1" customWidth="1"/>
    <col min="2" max="2" width="12" style="1" customWidth="1"/>
    <col min="3" max="3" width="30.875" style="1" customWidth="1"/>
    <col min="4" max="4" width="14.625" style="1" bestFit="1" customWidth="1"/>
    <col min="5" max="5" width="14.75" style="1" bestFit="1" customWidth="1"/>
    <col min="6" max="6" width="14.625" style="1" bestFit="1" customWidth="1"/>
    <col min="7" max="7" width="11.875" style="1" bestFit="1" customWidth="1"/>
    <col min="8" max="8" width="15.625" style="1" bestFit="1" customWidth="1"/>
    <col min="9" max="9" width="15.375" style="1" customWidth="1"/>
    <col min="10" max="10" width="14.75" style="1" bestFit="1" customWidth="1"/>
    <col min="11" max="12" width="14.625" style="1" customWidth="1"/>
    <col min="13" max="13" width="1.5" style="1" customWidth="1"/>
    <col min="14" max="16384" width="9" style="4"/>
  </cols>
  <sheetData>
    <row r="1" spans="1:13" ht="31.5">
      <c r="A1" s="251" t="s">
        <v>98</v>
      </c>
      <c r="B1" s="252"/>
      <c r="C1" s="25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95" customHeight="1" thickBot="1">
      <c r="A2" s="5"/>
      <c r="B2" s="5"/>
      <c r="C2" s="5"/>
      <c r="D2" s="6"/>
      <c r="E2" s="6"/>
      <c r="F2" s="6"/>
      <c r="G2" s="6"/>
      <c r="H2" s="6"/>
      <c r="I2" s="6"/>
      <c r="J2" s="57" t="s">
        <v>70</v>
      </c>
      <c r="K2" s="6"/>
      <c r="L2" s="6"/>
    </row>
    <row r="3" spans="1:13" ht="20.100000000000001" customHeight="1">
      <c r="A3" s="241" t="s">
        <v>0</v>
      </c>
      <c r="B3" s="242"/>
      <c r="C3" s="243"/>
      <c r="D3" s="7" t="s">
        <v>59</v>
      </c>
      <c r="E3" s="41" t="s">
        <v>2</v>
      </c>
      <c r="F3" s="44"/>
      <c r="G3" s="44"/>
      <c r="H3" s="44"/>
      <c r="I3" s="45"/>
      <c r="J3" s="8" t="s">
        <v>3</v>
      </c>
      <c r="K3" s="38"/>
      <c r="L3" s="38"/>
    </row>
    <row r="4" spans="1:13" ht="20.100000000000001" customHeight="1" thickBot="1">
      <c r="A4" s="12" t="s">
        <v>4</v>
      </c>
      <c r="B4" s="13" t="s">
        <v>5</v>
      </c>
      <c r="C4" s="13" t="s">
        <v>26</v>
      </c>
      <c r="D4" s="14"/>
      <c r="E4" s="42"/>
      <c r="F4" s="62" t="s">
        <v>60</v>
      </c>
      <c r="G4" s="46" t="s">
        <v>61</v>
      </c>
      <c r="H4" s="46" t="s">
        <v>62</v>
      </c>
      <c r="I4" s="63" t="s">
        <v>63</v>
      </c>
      <c r="J4" s="15"/>
      <c r="K4" s="38"/>
      <c r="L4" s="38"/>
    </row>
    <row r="5" spans="1:13" ht="20.100000000000001" customHeight="1" thickTop="1">
      <c r="A5" s="247" t="s">
        <v>27</v>
      </c>
      <c r="B5" s="261" t="s">
        <v>27</v>
      </c>
      <c r="C5" s="31" t="s">
        <v>28</v>
      </c>
      <c r="D5" s="89">
        <v>66690000</v>
      </c>
      <c r="E5" s="89">
        <f>SUM(F5:I5)</f>
        <v>80280000</v>
      </c>
      <c r="F5" s="90">
        <v>80280000</v>
      </c>
      <c r="G5" s="91"/>
      <c r="H5" s="91"/>
      <c r="I5" s="92"/>
      <c r="J5" s="74">
        <f>E5-D5</f>
        <v>13590000</v>
      </c>
      <c r="K5" s="39"/>
      <c r="L5" s="39"/>
    </row>
    <row r="6" spans="1:13" ht="20.100000000000001" customHeight="1">
      <c r="A6" s="232"/>
      <c r="B6" s="235"/>
      <c r="C6" s="32" t="s">
        <v>29</v>
      </c>
      <c r="D6" s="93">
        <v>90297000</v>
      </c>
      <c r="E6" s="89">
        <f t="shared" ref="E6:E14" si="0">SUM(F6:I6)</f>
        <v>93855000</v>
      </c>
      <c r="F6" s="90">
        <v>93855000</v>
      </c>
      <c r="G6" s="94"/>
      <c r="H6" s="94"/>
      <c r="I6" s="95"/>
      <c r="J6" s="85">
        <f>E6-D6</f>
        <v>3558000</v>
      </c>
      <c r="K6" s="39"/>
      <c r="L6" s="39"/>
    </row>
    <row r="7" spans="1:13" ht="20.100000000000001" customHeight="1">
      <c r="A7" s="232"/>
      <c r="B7" s="235"/>
      <c r="C7" s="32" t="s">
        <v>30</v>
      </c>
      <c r="D7" s="93">
        <v>22162000</v>
      </c>
      <c r="E7" s="89">
        <f t="shared" si="0"/>
        <v>27162000</v>
      </c>
      <c r="F7" s="90">
        <v>27162000</v>
      </c>
      <c r="G7" s="94"/>
      <c r="H7" s="94"/>
      <c r="I7" s="95"/>
      <c r="J7" s="85">
        <v>0</v>
      </c>
      <c r="K7" s="39"/>
      <c r="L7" s="39"/>
    </row>
    <row r="8" spans="1:13" ht="20.100000000000001" customHeight="1">
      <c r="A8" s="232"/>
      <c r="B8" s="235"/>
      <c r="C8" s="32" t="s">
        <v>79</v>
      </c>
      <c r="D8" s="93">
        <v>21752000</v>
      </c>
      <c r="E8" s="89">
        <f t="shared" si="0"/>
        <v>29630000</v>
      </c>
      <c r="F8" s="90">
        <v>29630000</v>
      </c>
      <c r="G8" s="94"/>
      <c r="H8" s="94"/>
      <c r="I8" s="95"/>
      <c r="J8" s="85">
        <v>0</v>
      </c>
      <c r="K8" s="39"/>
      <c r="L8" s="39"/>
    </row>
    <row r="9" spans="1:13" ht="20.100000000000001" customHeight="1">
      <c r="A9" s="232"/>
      <c r="B9" s="235"/>
      <c r="C9" s="32" t="s">
        <v>32</v>
      </c>
      <c r="D9" s="93">
        <v>482133000</v>
      </c>
      <c r="E9" s="89">
        <f t="shared" si="0"/>
        <v>528546720</v>
      </c>
      <c r="F9" s="90">
        <v>528546720</v>
      </c>
      <c r="G9" s="94"/>
      <c r="H9" s="94"/>
      <c r="I9" s="95"/>
      <c r="J9" s="85">
        <f t="shared" ref="J9:J14" si="1">E9-D9</f>
        <v>46413720</v>
      </c>
      <c r="K9" s="39"/>
      <c r="L9" s="39"/>
    </row>
    <row r="10" spans="1:13" ht="20.100000000000001" customHeight="1">
      <c r="A10" s="232"/>
      <c r="B10" s="235"/>
      <c r="C10" s="32" t="s">
        <v>33</v>
      </c>
      <c r="D10" s="93">
        <v>151801000</v>
      </c>
      <c r="E10" s="89">
        <f t="shared" si="0"/>
        <v>176700000</v>
      </c>
      <c r="F10" s="90">
        <v>176700000</v>
      </c>
      <c r="G10" s="94"/>
      <c r="H10" s="94"/>
      <c r="I10" s="95"/>
      <c r="J10" s="85">
        <f t="shared" si="1"/>
        <v>24899000</v>
      </c>
      <c r="K10" s="39"/>
      <c r="L10" s="39"/>
    </row>
    <row r="11" spans="1:13" ht="20.100000000000001" customHeight="1">
      <c r="A11" s="232"/>
      <c r="B11" s="235"/>
      <c r="C11" s="32" t="s">
        <v>34</v>
      </c>
      <c r="D11" s="93">
        <v>228840000</v>
      </c>
      <c r="E11" s="89">
        <f t="shared" si="0"/>
        <v>151040000</v>
      </c>
      <c r="F11" s="90">
        <v>151040000</v>
      </c>
      <c r="G11" s="94"/>
      <c r="H11" s="94"/>
      <c r="I11" s="95"/>
      <c r="J11" s="85">
        <f t="shared" si="1"/>
        <v>-77800000</v>
      </c>
      <c r="K11" s="39"/>
      <c r="L11" s="39"/>
    </row>
    <row r="12" spans="1:13" ht="20.100000000000001" customHeight="1">
      <c r="A12" s="232"/>
      <c r="B12" s="235"/>
      <c r="C12" s="32" t="s">
        <v>57</v>
      </c>
      <c r="D12" s="96">
        <v>1595725000</v>
      </c>
      <c r="E12" s="89">
        <f t="shared" si="0"/>
        <v>2441383000</v>
      </c>
      <c r="F12" s="90">
        <v>2441383000</v>
      </c>
      <c r="G12" s="97"/>
      <c r="H12" s="97"/>
      <c r="I12" s="98"/>
      <c r="J12" s="85">
        <f t="shared" si="1"/>
        <v>845658000</v>
      </c>
      <c r="K12" s="39"/>
      <c r="L12" s="39"/>
    </row>
    <row r="13" spans="1:13" ht="20.100000000000001" customHeight="1">
      <c r="A13" s="61"/>
      <c r="B13" s="137"/>
      <c r="C13" s="138" t="s">
        <v>94</v>
      </c>
      <c r="D13" s="139">
        <v>43000000</v>
      </c>
      <c r="E13" s="140">
        <f t="shared" si="0"/>
        <v>90880000</v>
      </c>
      <c r="F13" s="141">
        <v>90880000</v>
      </c>
      <c r="G13" s="142"/>
      <c r="H13" s="142"/>
      <c r="I13" s="143"/>
      <c r="J13" s="85">
        <f t="shared" si="1"/>
        <v>47880000</v>
      </c>
      <c r="K13" s="39"/>
      <c r="L13" s="39"/>
    </row>
    <row r="14" spans="1:13" ht="20.100000000000001" customHeight="1">
      <c r="A14" s="61"/>
      <c r="B14" s="128"/>
      <c r="C14" s="56" t="s">
        <v>95</v>
      </c>
      <c r="D14" s="114">
        <v>43800000</v>
      </c>
      <c r="E14" s="130">
        <f t="shared" si="0"/>
        <v>44286000</v>
      </c>
      <c r="F14" s="129">
        <v>44286000</v>
      </c>
      <c r="G14" s="116"/>
      <c r="H14" s="116"/>
      <c r="I14" s="117"/>
      <c r="J14" s="75">
        <f t="shared" si="1"/>
        <v>486000</v>
      </c>
      <c r="K14" s="39"/>
      <c r="L14" s="39"/>
    </row>
    <row r="15" spans="1:13" ht="20.100000000000001" customHeight="1" thickBot="1">
      <c r="A15" s="50"/>
      <c r="B15" s="51"/>
      <c r="C15" s="52" t="s">
        <v>65</v>
      </c>
      <c r="D15" s="99">
        <v>2746200000</v>
      </c>
      <c r="E15" s="99">
        <f>SUM(E5:E14)</f>
        <v>3663762720</v>
      </c>
      <c r="F15" s="100">
        <f>SUM(F5:F14)</f>
        <v>3663762720</v>
      </c>
      <c r="G15" s="101">
        <f>SUM(G5:G12)</f>
        <v>0</v>
      </c>
      <c r="H15" s="101">
        <f>SUM(H5:H12)</f>
        <v>0</v>
      </c>
      <c r="I15" s="102">
        <f>SUM(I5:I12)</f>
        <v>0</v>
      </c>
      <c r="J15" s="103">
        <f>SUM(J5:J14)</f>
        <v>904684720</v>
      </c>
      <c r="K15" s="39"/>
      <c r="L15" s="39"/>
    </row>
    <row r="16" spans="1:13" ht="20.100000000000001" customHeight="1" thickBot="1">
      <c r="A16" s="53" t="s">
        <v>35</v>
      </c>
      <c r="B16" s="59" t="s">
        <v>35</v>
      </c>
      <c r="C16" s="54" t="s">
        <v>36</v>
      </c>
      <c r="D16" s="104">
        <v>122600000</v>
      </c>
      <c r="E16" s="104">
        <f>SUM(F16:I16)</f>
        <v>196000000</v>
      </c>
      <c r="F16" s="105"/>
      <c r="G16" s="106"/>
      <c r="H16" s="106">
        <f>세출!H43-세출!H34</f>
        <v>196000000</v>
      </c>
      <c r="I16" s="107"/>
      <c r="J16" s="108">
        <f>E16-D16</f>
        <v>73400000</v>
      </c>
      <c r="K16" s="39"/>
      <c r="L16" s="39"/>
    </row>
    <row r="17" spans="1:12" ht="20.100000000000001" customHeight="1" thickBot="1">
      <c r="A17" s="53" t="s">
        <v>37</v>
      </c>
      <c r="B17" s="59" t="s">
        <v>37</v>
      </c>
      <c r="C17" s="54" t="s">
        <v>38</v>
      </c>
      <c r="D17" s="104">
        <v>20000000</v>
      </c>
      <c r="E17" s="104">
        <f>SUM(F17:I17)</f>
        <v>5000000</v>
      </c>
      <c r="F17" s="105"/>
      <c r="G17" s="106">
        <v>5000000</v>
      </c>
      <c r="H17" s="106"/>
      <c r="I17" s="107"/>
      <c r="J17" s="108">
        <f>E17-D17</f>
        <v>-15000000</v>
      </c>
      <c r="K17" s="39"/>
      <c r="L17" s="39"/>
    </row>
    <row r="18" spans="1:12" ht="20.100000000000001" customHeight="1" thickBot="1">
      <c r="A18" s="257" t="s">
        <v>39</v>
      </c>
      <c r="B18" s="259" t="s">
        <v>39</v>
      </c>
      <c r="C18" s="55" t="s">
        <v>102</v>
      </c>
      <c r="D18" s="109">
        <v>37196984</v>
      </c>
      <c r="E18" s="131">
        <f>SUM(F18:I18)</f>
        <v>53434708</v>
      </c>
      <c r="F18" s="110"/>
      <c r="G18" s="111">
        <v>53434708</v>
      </c>
      <c r="H18" s="111"/>
      <c r="I18" s="112"/>
      <c r="J18" s="113">
        <f>E18-D18</f>
        <v>16237724</v>
      </c>
      <c r="K18" s="39"/>
      <c r="L18" s="39"/>
    </row>
    <row r="19" spans="1:12" ht="20.100000000000001" customHeight="1" thickBot="1">
      <c r="A19" s="257"/>
      <c r="B19" s="259"/>
      <c r="C19" s="31" t="s">
        <v>40</v>
      </c>
      <c r="D19" s="197">
        <v>22381426</v>
      </c>
      <c r="E19" s="198">
        <f>SUM(F19:I19)</f>
        <v>24156680</v>
      </c>
      <c r="F19" s="199"/>
      <c r="G19" s="200"/>
      <c r="H19" s="200">
        <v>24156680</v>
      </c>
      <c r="I19" s="201"/>
      <c r="J19" s="74">
        <f>E19-D19</f>
        <v>1775254</v>
      </c>
      <c r="K19" s="39"/>
      <c r="L19" s="39"/>
    </row>
    <row r="20" spans="1:12" ht="20.100000000000001" customHeight="1" thickBot="1">
      <c r="A20" s="258"/>
      <c r="B20" s="260"/>
      <c r="C20" s="56" t="s">
        <v>41</v>
      </c>
      <c r="D20" s="114">
        <v>148000</v>
      </c>
      <c r="E20" s="132">
        <f>SUM(F20:I20)</f>
        <v>129000</v>
      </c>
      <c r="F20" s="115"/>
      <c r="G20" s="116"/>
      <c r="H20" s="116"/>
      <c r="I20" s="117">
        <v>129000</v>
      </c>
      <c r="J20" s="75">
        <f>E20-D20</f>
        <v>-19000</v>
      </c>
      <c r="K20" s="39"/>
      <c r="L20" s="39"/>
    </row>
    <row r="21" spans="1:12" ht="20.100000000000001" customHeight="1" thickBot="1">
      <c r="A21" s="258"/>
      <c r="B21" s="260"/>
      <c r="C21" s="52" t="s">
        <v>66</v>
      </c>
      <c r="D21" s="99">
        <v>22529426</v>
      </c>
      <c r="E21" s="99">
        <f t="shared" ref="E21:J21" si="2">SUM(E18:E20)</f>
        <v>77720388</v>
      </c>
      <c r="F21" s="118">
        <f t="shared" si="2"/>
        <v>0</v>
      </c>
      <c r="G21" s="101">
        <f t="shared" si="2"/>
        <v>53434708</v>
      </c>
      <c r="H21" s="101">
        <f t="shared" si="2"/>
        <v>24156680</v>
      </c>
      <c r="I21" s="102">
        <f t="shared" si="2"/>
        <v>129000</v>
      </c>
      <c r="J21" s="103">
        <f t="shared" si="2"/>
        <v>17993978</v>
      </c>
      <c r="K21" s="39"/>
      <c r="L21" s="39"/>
    </row>
    <row r="22" spans="1:12" ht="20.100000000000001" customHeight="1" thickBot="1">
      <c r="A22" s="53" t="s">
        <v>42</v>
      </c>
      <c r="B22" s="59" t="s">
        <v>42</v>
      </c>
      <c r="C22" s="54" t="s">
        <v>43</v>
      </c>
      <c r="D22" s="104">
        <v>1852000</v>
      </c>
      <c r="E22" s="104">
        <f>SUM(F22:I22)</f>
        <v>1871000</v>
      </c>
      <c r="F22" s="105"/>
      <c r="G22" s="106"/>
      <c r="H22" s="106"/>
      <c r="I22" s="107">
        <v>1871000</v>
      </c>
      <c r="J22" s="108">
        <f>E22-D22</f>
        <v>19000</v>
      </c>
      <c r="K22" s="39"/>
      <c r="L22" s="39"/>
    </row>
    <row r="23" spans="1:12" ht="20.100000000000001" customHeight="1" thickBot="1">
      <c r="A23" s="24" t="s">
        <v>44</v>
      </c>
      <c r="B23" s="25" t="s">
        <v>44</v>
      </c>
      <c r="C23" s="49" t="s">
        <v>45</v>
      </c>
      <c r="D23" s="119">
        <v>1000000</v>
      </c>
      <c r="E23" s="119">
        <f>SUM(F23:I23)</f>
        <v>1000000</v>
      </c>
      <c r="F23" s="120"/>
      <c r="G23" s="121"/>
      <c r="H23" s="121">
        <v>1000000</v>
      </c>
      <c r="I23" s="122"/>
      <c r="J23" s="123">
        <f>E23-D23</f>
        <v>0</v>
      </c>
      <c r="K23" s="39"/>
      <c r="L23" s="39"/>
    </row>
    <row r="24" spans="1:12" ht="20.100000000000001" customHeight="1" thickTop="1" thickBot="1">
      <c r="A24" s="254" t="s">
        <v>46</v>
      </c>
      <c r="B24" s="255"/>
      <c r="C24" s="256"/>
      <c r="D24" s="124">
        <v>2919181426</v>
      </c>
      <c r="E24" s="124">
        <f t="shared" ref="E24:I24" si="3">E23+E22+E21+E17+E16+E15</f>
        <v>3945354108</v>
      </c>
      <c r="F24" s="133">
        <f t="shared" si="3"/>
        <v>3663762720</v>
      </c>
      <c r="G24" s="125">
        <f t="shared" si="3"/>
        <v>58434708</v>
      </c>
      <c r="H24" s="125">
        <f t="shared" si="3"/>
        <v>221156680</v>
      </c>
      <c r="I24" s="126">
        <f t="shared" si="3"/>
        <v>2000000</v>
      </c>
      <c r="J24" s="127">
        <f>E24-D24</f>
        <v>1026172682</v>
      </c>
      <c r="K24" s="40"/>
      <c r="L24" s="40"/>
    </row>
    <row r="25" spans="1:12" ht="15.95" customHeight="1">
      <c r="D25" s="5"/>
      <c r="E25" s="2"/>
      <c r="F25" s="2"/>
      <c r="G25" s="2"/>
      <c r="H25" s="2"/>
      <c r="I25" s="2"/>
    </row>
    <row r="26" spans="1:12" ht="15.95" customHeight="1">
      <c r="E26" s="2"/>
      <c r="F26" s="2"/>
    </row>
    <row r="27" spans="1:12" ht="15.95" customHeight="1"/>
    <row r="28" spans="1:12" ht="15.95" customHeight="1"/>
    <row r="29" spans="1:12" ht="15.95" customHeight="1"/>
    <row r="30" spans="1:12" ht="15.95" customHeight="1"/>
    <row r="31" spans="1:12" ht="15.95" customHeight="1"/>
    <row r="32" spans="1:12" ht="15.95" customHeight="1"/>
    <row r="33" ht="15.95" customHeight="1"/>
    <row r="34" ht="15.95" customHeight="1"/>
    <row r="35" ht="15.95" customHeight="1"/>
    <row r="36" ht="15.95" customHeight="1"/>
    <row r="55" spans="1:13" s="1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3" s="1" customFormat="1" ht="16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3" s="1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3" s="1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3" s="1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3" s="1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3" s="1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3" s="1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3" s="28" customFormat="1">
      <c r="M63" s="1"/>
    </row>
    <row r="64" spans="1:13" s="28" customFormat="1">
      <c r="M64" s="1"/>
    </row>
    <row r="65" spans="1: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3" s="28" customFormat="1">
      <c r="M74" s="1"/>
    </row>
    <row r="75" spans="1:13" s="28" customFormat="1">
      <c r="M75" s="1"/>
    </row>
    <row r="76" spans="1:13" s="28" customFormat="1">
      <c r="M76" s="1"/>
    </row>
    <row r="77" spans="1: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3" s="28" customFormat="1">
      <c r="M84" s="1"/>
    </row>
    <row r="85" spans="1:13" s="28" customFormat="1">
      <c r="M85" s="1"/>
    </row>
    <row r="86" spans="1:13" s="28" customFormat="1">
      <c r="M86" s="1"/>
    </row>
    <row r="87" spans="1: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4" spans="1:13" s="28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28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28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101" spans="1:13" s="28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28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28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28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23" spans="1:13" s="28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28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28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28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28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28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s="28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s="28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s="28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s="28" customForma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s="28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6" spans="1:13" s="28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46" spans="1:13" s="28" customFormat="1">
      <c r="A146" s="2" t="e">
        <f>SUM(#REF!)</f>
        <v>#REF!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s="28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s="28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s="28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s="28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s="28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s="28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83" spans="1:13" s="28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s="28" customForma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s="28" customForma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90" spans="1:13" s="28" customForma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207" spans="1:13" s="28" customForma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s="28" customForma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s="28" customForma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D210" s="4"/>
      <c r="E210" s="4"/>
      <c r="F210" s="4"/>
      <c r="G210" s="4"/>
      <c r="H210" s="4"/>
      <c r="I210" s="4"/>
    </row>
    <row r="211" spans="1:13">
      <c r="D211" s="4"/>
      <c r="E211" s="4"/>
      <c r="F211" s="4"/>
      <c r="G211" s="4"/>
      <c r="H211" s="4"/>
      <c r="I211" s="4"/>
    </row>
    <row r="212" spans="1:13">
      <c r="D212" s="4"/>
      <c r="E212" s="4"/>
      <c r="F212" s="4"/>
      <c r="G212" s="4"/>
      <c r="H212" s="4"/>
      <c r="I212" s="4"/>
    </row>
    <row r="213" spans="1:13">
      <c r="D213" s="4"/>
      <c r="E213" s="4"/>
      <c r="F213" s="4"/>
      <c r="G213" s="4"/>
      <c r="H213" s="4"/>
      <c r="I213" s="4"/>
    </row>
    <row r="214" spans="1:13">
      <c r="D214" s="4"/>
      <c r="E214" s="4"/>
      <c r="F214" s="4"/>
      <c r="G214" s="4"/>
      <c r="H214" s="4"/>
      <c r="I214" s="4"/>
    </row>
    <row r="215" spans="1:13">
      <c r="D215" s="4"/>
      <c r="E215" s="4"/>
      <c r="F215" s="4"/>
      <c r="G215" s="4"/>
      <c r="H215" s="4"/>
      <c r="I215" s="4"/>
    </row>
    <row r="216" spans="1:13">
      <c r="D216" s="4"/>
      <c r="E216" s="4"/>
      <c r="F216" s="4"/>
      <c r="G216" s="4"/>
      <c r="H216" s="4"/>
      <c r="I216" s="4"/>
    </row>
    <row r="217" spans="1:13">
      <c r="D217" s="4"/>
      <c r="E217" s="4"/>
      <c r="F217" s="4"/>
      <c r="G217" s="4"/>
      <c r="H217" s="4"/>
      <c r="I217" s="4"/>
    </row>
    <row r="218" spans="1:13">
      <c r="D218" s="4"/>
      <c r="E218" s="4"/>
      <c r="F218" s="4"/>
      <c r="G218" s="4"/>
      <c r="H218" s="4"/>
      <c r="I218" s="4"/>
    </row>
    <row r="219" spans="1:13">
      <c r="D219" s="4"/>
      <c r="E219" s="4"/>
      <c r="F219" s="4"/>
      <c r="G219" s="4"/>
      <c r="H219" s="4"/>
      <c r="I219" s="4"/>
    </row>
    <row r="220" spans="1:13">
      <c r="D220" s="4"/>
      <c r="E220" s="4"/>
      <c r="F220" s="4"/>
      <c r="G220" s="4"/>
      <c r="H220" s="4"/>
      <c r="I220" s="4"/>
    </row>
    <row r="221" spans="1:13">
      <c r="D221" s="4"/>
      <c r="E221" s="4"/>
      <c r="F221" s="4"/>
      <c r="G221" s="4"/>
      <c r="H221" s="4"/>
      <c r="I221" s="4"/>
    </row>
    <row r="222" spans="1:13">
      <c r="D222" s="4"/>
      <c r="E222" s="4"/>
      <c r="F222" s="4"/>
      <c r="G222" s="4"/>
      <c r="H222" s="4"/>
      <c r="I222" s="4"/>
    </row>
    <row r="223" spans="1:13" s="1" customFormat="1">
      <c r="D223" s="4"/>
      <c r="E223" s="4"/>
      <c r="F223" s="4"/>
      <c r="G223" s="4"/>
      <c r="H223" s="4"/>
      <c r="I223" s="4"/>
    </row>
    <row r="224" spans="1:13" s="1" customFormat="1">
      <c r="D224" s="4"/>
      <c r="E224" s="4"/>
      <c r="F224" s="4"/>
      <c r="G224" s="4"/>
      <c r="H224" s="4"/>
      <c r="I224" s="4"/>
    </row>
    <row r="225" spans="4:9" s="1" customFormat="1">
      <c r="D225" s="29"/>
      <c r="E225" s="4"/>
      <c r="F225" s="4"/>
      <c r="G225" s="4"/>
      <c r="H225" s="4"/>
      <c r="I225" s="4"/>
    </row>
    <row r="226" spans="4:9" s="1" customFormat="1">
      <c r="E226" s="2"/>
      <c r="F226" s="2"/>
      <c r="G226" s="2"/>
      <c r="H226" s="2"/>
      <c r="I226" s="2"/>
    </row>
    <row r="227" spans="4:9" s="1" customFormat="1">
      <c r="E227" s="2"/>
      <c r="F227" s="2"/>
      <c r="G227" s="2"/>
      <c r="H227" s="2"/>
      <c r="I227" s="2"/>
    </row>
    <row r="228" spans="4:9" s="1" customFormat="1">
      <c r="E228" s="2"/>
      <c r="F228" s="2"/>
      <c r="G228" s="2"/>
      <c r="H228" s="2"/>
      <c r="I228" s="2"/>
    </row>
    <row r="241" spans="1:13" s="1" customFormat="1">
      <c r="C241" s="2"/>
    </row>
    <row r="253" spans="1:13" s="1" customFormat="1">
      <c r="C253" s="2" t="e">
        <f>#REF!+#REF!+#REF!</f>
        <v>#REF!</v>
      </c>
    </row>
    <row r="256" spans="1:13" s="28" customForma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s="28" customForma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8" customForma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s="28" customForma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s="28" customForma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s="28" customForma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s="28" customForma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s="28" customFormat="1">
      <c r="A263" s="1"/>
      <c r="B263" s="1"/>
      <c r="C263" s="2" t="e">
        <f>#REF!+#REF!+#REF!+#REF!+#REF!+#REF!+#REF!+#REF!+#REF!+#REF!</f>
        <v>#REF!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s="28" customForma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s="28" customForma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s="28" customForma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s="28" customForma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s="28" customForma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s="28" customForma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s="28" customForma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s="28" customForma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s="28" customForma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s="28" customForma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s="28" customForma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s="28" customFormat="1">
      <c r="A275" s="1"/>
      <c r="B275" s="1"/>
      <c r="C275" s="2" t="e">
        <f>#REF!+#REF!+#REF!+#REF!+#REF!+#REF!+#REF!+#REF!</f>
        <v>#REF!</v>
      </c>
      <c r="D275" s="30"/>
      <c r="E275" s="1"/>
      <c r="F275" s="1"/>
      <c r="G275" s="1"/>
      <c r="H275" s="1"/>
      <c r="I275" s="1"/>
      <c r="J275" s="1"/>
      <c r="K275" s="1"/>
      <c r="L275" s="1"/>
      <c r="M275" s="1"/>
    </row>
    <row r="276" spans="1:13" s="28" customForma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s="28" customFormat="1">
      <c r="A277" s="1"/>
      <c r="B277" s="1"/>
      <c r="C277" s="2" t="e">
        <f>SUM(#REF!)</f>
        <v>#REF!</v>
      </c>
      <c r="D277" s="2" t="e">
        <f>SUM(#REF!)</f>
        <v>#REF!</v>
      </c>
      <c r="E277" s="1"/>
      <c r="F277" s="1"/>
      <c r="G277" s="1"/>
      <c r="H277" s="1"/>
      <c r="I277" s="1"/>
      <c r="J277" s="1"/>
      <c r="K277" s="1"/>
      <c r="L277" s="1"/>
      <c r="M277" s="1"/>
    </row>
    <row r="298" spans="1:13" s="28" customForma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s="28" customForma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s="28" customForma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s="28" customForma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s="28" customForma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</sheetData>
  <mergeCells count="7">
    <mergeCell ref="A1:C1"/>
    <mergeCell ref="A24:C24"/>
    <mergeCell ref="A18:A21"/>
    <mergeCell ref="B18:B21"/>
    <mergeCell ref="A3:C3"/>
    <mergeCell ref="A5:A12"/>
    <mergeCell ref="B5:B12"/>
  </mergeCells>
  <phoneticPr fontId="1" type="noConversion"/>
  <pageMargins left="0.43307086614173229" right="0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9"/>
  <sheetViews>
    <sheetView zoomScale="89" zoomScaleNormal="89" workbookViewId="0">
      <selection sqref="A1:C1"/>
    </sheetView>
  </sheetViews>
  <sheetFormatPr defaultColWidth="9" defaultRowHeight="16.5"/>
  <cols>
    <col min="1" max="2" width="11" style="4" bestFit="1" customWidth="1"/>
    <col min="3" max="3" width="27.625" style="4" bestFit="1" customWidth="1"/>
    <col min="4" max="5" width="14.625" style="4" bestFit="1" customWidth="1"/>
    <col min="6" max="6" width="13.625" style="4" customWidth="1"/>
    <col min="7" max="7" width="13.625" style="208" customWidth="1"/>
    <col min="8" max="9" width="13.625" style="4" customWidth="1"/>
    <col min="10" max="10" width="15" style="4" customWidth="1"/>
    <col min="11" max="11" width="14.75" style="4" bestFit="1" customWidth="1"/>
    <col min="12" max="16384" width="9" style="4"/>
  </cols>
  <sheetData>
    <row r="1" spans="1:11" ht="26.25" customHeight="1">
      <c r="A1" s="265" t="s">
        <v>99</v>
      </c>
      <c r="B1" s="266"/>
      <c r="C1" s="267"/>
      <c r="D1" s="43"/>
      <c r="E1" s="43"/>
      <c r="F1" s="43"/>
      <c r="G1" s="207"/>
      <c r="H1" s="43"/>
      <c r="I1" s="43"/>
      <c r="J1" s="43"/>
    </row>
    <row r="2" spans="1:11" ht="15" customHeight="1" thickBot="1">
      <c r="G2" s="227"/>
      <c r="J2" s="188" t="s">
        <v>69</v>
      </c>
    </row>
    <row r="3" spans="1:11" s="149" customFormat="1" ht="12" customHeight="1">
      <c r="A3" s="262" t="s">
        <v>47</v>
      </c>
      <c r="B3" s="263"/>
      <c r="C3" s="264"/>
      <c r="D3" s="144" t="s">
        <v>1</v>
      </c>
      <c r="E3" s="145" t="s">
        <v>2</v>
      </c>
      <c r="F3" s="146"/>
      <c r="G3" s="209"/>
      <c r="H3" s="146"/>
      <c r="I3" s="147"/>
      <c r="J3" s="148" t="s">
        <v>3</v>
      </c>
    </row>
    <row r="4" spans="1:11" s="149" customFormat="1" ht="12" customHeight="1" thickBot="1">
      <c r="A4" s="150" t="s">
        <v>48</v>
      </c>
      <c r="B4" s="151" t="s">
        <v>49</v>
      </c>
      <c r="C4" s="151" t="s">
        <v>50</v>
      </c>
      <c r="D4" s="152"/>
      <c r="E4" s="153"/>
      <c r="F4" s="154" t="s">
        <v>60</v>
      </c>
      <c r="G4" s="210" t="s">
        <v>61</v>
      </c>
      <c r="H4" s="154" t="s">
        <v>62</v>
      </c>
      <c r="I4" s="155" t="s">
        <v>64</v>
      </c>
      <c r="J4" s="156"/>
    </row>
    <row r="5" spans="1:11" s="149" customFormat="1" ht="12" customHeight="1" thickTop="1">
      <c r="A5" s="271" t="s">
        <v>12</v>
      </c>
      <c r="B5" s="274" t="s">
        <v>8</v>
      </c>
      <c r="C5" s="157" t="s">
        <v>6</v>
      </c>
      <c r="D5" s="158">
        <v>646577000</v>
      </c>
      <c r="E5" s="158">
        <f>F5+G5</f>
        <v>718109500</v>
      </c>
      <c r="F5" s="159">
        <v>718109500</v>
      </c>
      <c r="G5" s="211"/>
      <c r="H5" s="159"/>
      <c r="I5" s="160"/>
      <c r="J5" s="161">
        <f>E5-D5</f>
        <v>71532500</v>
      </c>
    </row>
    <row r="6" spans="1:11" s="149" customFormat="1" ht="12" customHeight="1">
      <c r="A6" s="272"/>
      <c r="B6" s="270"/>
      <c r="C6" s="162" t="s">
        <v>7</v>
      </c>
      <c r="D6" s="163">
        <v>145713440</v>
      </c>
      <c r="E6" s="163">
        <f>F6+G6</f>
        <v>179326100</v>
      </c>
      <c r="F6" s="164">
        <v>179326100</v>
      </c>
      <c r="G6" s="212"/>
      <c r="H6" s="164"/>
      <c r="I6" s="165"/>
      <c r="J6" s="166">
        <f t="shared" ref="J6:J45" si="0">E6-D6</f>
        <v>33612660</v>
      </c>
    </row>
    <row r="7" spans="1:11" s="149" customFormat="1" ht="12" customHeight="1">
      <c r="A7" s="272"/>
      <c r="B7" s="270"/>
      <c r="C7" s="162" t="s">
        <v>51</v>
      </c>
      <c r="D7" s="163">
        <v>64741160</v>
      </c>
      <c r="E7" s="163">
        <f t="shared" ref="E7:E21" si="1">F7+G7</f>
        <v>69812050</v>
      </c>
      <c r="F7" s="164">
        <v>67457250</v>
      </c>
      <c r="G7" s="212">
        <v>2354800</v>
      </c>
      <c r="H7" s="164"/>
      <c r="I7" s="165"/>
      <c r="J7" s="166">
        <f t="shared" si="0"/>
        <v>5070890</v>
      </c>
    </row>
    <row r="8" spans="1:11" s="149" customFormat="1" ht="12" customHeight="1">
      <c r="A8" s="272"/>
      <c r="B8" s="270"/>
      <c r="C8" s="162" t="s">
        <v>52</v>
      </c>
      <c r="D8" s="163">
        <v>70315410</v>
      </c>
      <c r="E8" s="163">
        <f t="shared" si="1"/>
        <v>78475900</v>
      </c>
      <c r="F8" s="164">
        <v>76830700</v>
      </c>
      <c r="G8" s="212">
        <v>1645200</v>
      </c>
      <c r="H8" s="164"/>
      <c r="I8" s="165"/>
      <c r="J8" s="166">
        <f t="shared" si="0"/>
        <v>8160490</v>
      </c>
    </row>
    <row r="9" spans="1:11" s="149" customFormat="1" ht="12" customHeight="1">
      <c r="A9" s="272"/>
      <c r="B9" s="269"/>
      <c r="C9" s="167" t="s">
        <v>9</v>
      </c>
      <c r="D9" s="168">
        <v>5470000</v>
      </c>
      <c r="E9" s="168">
        <f t="shared" si="1"/>
        <v>7379990</v>
      </c>
      <c r="F9" s="169">
        <v>5379990</v>
      </c>
      <c r="G9" s="213">
        <v>2000000</v>
      </c>
      <c r="H9" s="169"/>
      <c r="I9" s="170"/>
      <c r="J9" s="171">
        <f t="shared" si="0"/>
        <v>1909990</v>
      </c>
      <c r="K9" s="196"/>
    </row>
    <row r="10" spans="1:11" s="149" customFormat="1" ht="12" customHeight="1">
      <c r="A10" s="272"/>
      <c r="B10" s="268" t="s">
        <v>11</v>
      </c>
      <c r="C10" s="157" t="s">
        <v>10</v>
      </c>
      <c r="D10" s="158">
        <v>35216000</v>
      </c>
      <c r="E10" s="158">
        <f t="shared" si="1"/>
        <v>41880000</v>
      </c>
      <c r="F10" s="172">
        <v>35880000</v>
      </c>
      <c r="G10" s="211">
        <v>6000000</v>
      </c>
      <c r="H10" s="159"/>
      <c r="I10" s="160"/>
      <c r="J10" s="161">
        <f t="shared" si="0"/>
        <v>6664000</v>
      </c>
    </row>
    <row r="11" spans="1:11" s="149" customFormat="1" ht="12" customHeight="1">
      <c r="A11" s="272"/>
      <c r="B11" s="269"/>
      <c r="C11" s="167" t="s">
        <v>13</v>
      </c>
      <c r="D11" s="168">
        <v>4840000</v>
      </c>
      <c r="E11" s="168">
        <f t="shared" si="1"/>
        <v>7100000</v>
      </c>
      <c r="F11" s="169">
        <v>3500000</v>
      </c>
      <c r="G11" s="213">
        <v>3600000</v>
      </c>
      <c r="H11" s="169"/>
      <c r="I11" s="170"/>
      <c r="J11" s="171">
        <f t="shared" si="0"/>
        <v>2260000</v>
      </c>
      <c r="K11" s="196"/>
    </row>
    <row r="12" spans="1:11" s="149" customFormat="1" ht="12" customHeight="1">
      <c r="A12" s="272"/>
      <c r="B12" s="268" t="s">
        <v>15</v>
      </c>
      <c r="C12" s="157" t="s">
        <v>14</v>
      </c>
      <c r="D12" s="158">
        <v>25240000</v>
      </c>
      <c r="E12" s="158">
        <f t="shared" si="1"/>
        <v>21030000</v>
      </c>
      <c r="F12" s="159">
        <v>21030000</v>
      </c>
      <c r="G12" s="211"/>
      <c r="H12" s="159"/>
      <c r="I12" s="160"/>
      <c r="J12" s="161">
        <f t="shared" si="0"/>
        <v>-4210000</v>
      </c>
    </row>
    <row r="13" spans="1:11" s="149" customFormat="1" ht="12" customHeight="1">
      <c r="A13" s="272"/>
      <c r="B13" s="270"/>
      <c r="C13" s="162" t="s">
        <v>53</v>
      </c>
      <c r="D13" s="163">
        <v>19130000</v>
      </c>
      <c r="E13" s="158">
        <f t="shared" si="1"/>
        <v>19708600</v>
      </c>
      <c r="F13" s="164">
        <v>16108600</v>
      </c>
      <c r="G13" s="212">
        <v>3600000</v>
      </c>
      <c r="H13" s="164"/>
      <c r="I13" s="165"/>
      <c r="J13" s="166">
        <f t="shared" si="0"/>
        <v>578600</v>
      </c>
    </row>
    <row r="14" spans="1:11" s="149" customFormat="1" ht="12" customHeight="1">
      <c r="A14" s="272"/>
      <c r="B14" s="270"/>
      <c r="C14" s="162" t="s">
        <v>16</v>
      </c>
      <c r="D14" s="163">
        <v>8060000</v>
      </c>
      <c r="E14" s="158">
        <f t="shared" si="1"/>
        <v>21600000</v>
      </c>
      <c r="F14" s="164">
        <v>21600000</v>
      </c>
      <c r="G14" s="212"/>
      <c r="H14" s="164"/>
      <c r="I14" s="165"/>
      <c r="J14" s="166">
        <f t="shared" si="0"/>
        <v>13540000</v>
      </c>
    </row>
    <row r="15" spans="1:11" s="149" customFormat="1" ht="12" customHeight="1">
      <c r="A15" s="272"/>
      <c r="B15" s="270"/>
      <c r="C15" s="162" t="s">
        <v>17</v>
      </c>
      <c r="D15" s="163">
        <v>2990000</v>
      </c>
      <c r="E15" s="158">
        <f t="shared" si="1"/>
        <v>2800000</v>
      </c>
      <c r="F15" s="164">
        <v>2800000</v>
      </c>
      <c r="G15" s="212"/>
      <c r="H15" s="164"/>
      <c r="I15" s="165"/>
      <c r="J15" s="166">
        <f t="shared" si="0"/>
        <v>-190000</v>
      </c>
    </row>
    <row r="16" spans="1:11" s="149" customFormat="1" ht="12" customHeight="1">
      <c r="A16" s="272"/>
      <c r="B16" s="270"/>
      <c r="C16" s="162" t="s">
        <v>18</v>
      </c>
      <c r="D16" s="163">
        <v>2300000</v>
      </c>
      <c r="E16" s="158">
        <f t="shared" si="1"/>
        <v>1720000</v>
      </c>
      <c r="F16" s="164">
        <v>1720000</v>
      </c>
      <c r="G16" s="212"/>
      <c r="H16" s="164"/>
      <c r="I16" s="165"/>
      <c r="J16" s="166">
        <f t="shared" si="0"/>
        <v>-580000</v>
      </c>
    </row>
    <row r="17" spans="1:11" s="149" customFormat="1" ht="12" customHeight="1">
      <c r="A17" s="272"/>
      <c r="B17" s="269"/>
      <c r="C17" s="167" t="s">
        <v>19</v>
      </c>
      <c r="D17" s="168">
        <v>29012000</v>
      </c>
      <c r="E17" s="173">
        <f t="shared" si="1"/>
        <v>38357990</v>
      </c>
      <c r="F17" s="169">
        <v>38357990</v>
      </c>
      <c r="G17" s="213"/>
      <c r="H17" s="169"/>
      <c r="I17" s="170"/>
      <c r="J17" s="171">
        <f t="shared" si="0"/>
        <v>9345990</v>
      </c>
    </row>
    <row r="18" spans="1:11" s="149" customFormat="1" ht="12" customHeight="1" thickBot="1">
      <c r="A18" s="273"/>
      <c r="B18" s="275" t="s">
        <v>66</v>
      </c>
      <c r="C18" s="276"/>
      <c r="D18" s="174">
        <v>1059605010</v>
      </c>
      <c r="E18" s="175">
        <f t="shared" ref="E18:I18" si="2">SUM(E5:E17)</f>
        <v>1207300130</v>
      </c>
      <c r="F18" s="176">
        <f t="shared" si="2"/>
        <v>1188100130</v>
      </c>
      <c r="G18" s="176">
        <f t="shared" si="2"/>
        <v>19200000</v>
      </c>
      <c r="H18" s="176">
        <f t="shared" si="2"/>
        <v>0</v>
      </c>
      <c r="I18" s="177">
        <f t="shared" si="2"/>
        <v>0</v>
      </c>
      <c r="J18" s="178">
        <f>SUM(J5:J17)</f>
        <v>147695120</v>
      </c>
      <c r="K18" s="196"/>
    </row>
    <row r="19" spans="1:11" s="149" customFormat="1" ht="12" customHeight="1">
      <c r="A19" s="281" t="s">
        <v>21</v>
      </c>
      <c r="B19" s="270" t="s">
        <v>20</v>
      </c>
      <c r="C19" s="157" t="s">
        <v>20</v>
      </c>
      <c r="D19" s="158">
        <v>6000000</v>
      </c>
      <c r="E19" s="158">
        <f t="shared" si="1"/>
        <v>11000000</v>
      </c>
      <c r="F19" s="159">
        <v>1000000</v>
      </c>
      <c r="G19" s="159">
        <v>10000000</v>
      </c>
      <c r="H19" s="159"/>
      <c r="I19" s="160"/>
      <c r="J19" s="161">
        <f t="shared" si="0"/>
        <v>5000000</v>
      </c>
    </row>
    <row r="20" spans="1:11" s="149" customFormat="1" ht="12" customHeight="1">
      <c r="A20" s="272"/>
      <c r="B20" s="270"/>
      <c r="C20" s="162" t="s">
        <v>22</v>
      </c>
      <c r="D20" s="163">
        <v>4480000</v>
      </c>
      <c r="E20" s="158">
        <f t="shared" si="1"/>
        <v>8000000</v>
      </c>
      <c r="F20" s="164">
        <v>3000000</v>
      </c>
      <c r="G20" s="164">
        <v>5000000</v>
      </c>
      <c r="H20" s="164"/>
      <c r="I20" s="165"/>
      <c r="J20" s="166">
        <f t="shared" si="0"/>
        <v>3520000</v>
      </c>
    </row>
    <row r="21" spans="1:11" s="149" customFormat="1" ht="12" customHeight="1">
      <c r="A21" s="272"/>
      <c r="B21" s="269"/>
      <c r="C21" s="167" t="s">
        <v>23</v>
      </c>
      <c r="D21" s="168">
        <v>1000000</v>
      </c>
      <c r="E21" s="173">
        <f t="shared" si="1"/>
        <v>11000000</v>
      </c>
      <c r="F21" s="169">
        <v>1000000</v>
      </c>
      <c r="G21" s="169">
        <v>10000000</v>
      </c>
      <c r="H21" s="169"/>
      <c r="I21" s="170"/>
      <c r="J21" s="171">
        <f t="shared" si="0"/>
        <v>10000000</v>
      </c>
    </row>
    <row r="22" spans="1:11" s="149" customFormat="1" ht="12" customHeight="1" thickBot="1">
      <c r="A22" s="273"/>
      <c r="B22" s="275" t="s">
        <v>66</v>
      </c>
      <c r="C22" s="276"/>
      <c r="D22" s="174">
        <v>11480000</v>
      </c>
      <c r="E22" s="174">
        <f t="shared" ref="E22:I22" si="3">SUM(E19:E21)</f>
        <v>30000000</v>
      </c>
      <c r="F22" s="176">
        <f t="shared" si="3"/>
        <v>5000000</v>
      </c>
      <c r="G22" s="176">
        <f t="shared" si="3"/>
        <v>25000000</v>
      </c>
      <c r="H22" s="176">
        <f t="shared" si="3"/>
        <v>0</v>
      </c>
      <c r="I22" s="177">
        <f t="shared" si="3"/>
        <v>0</v>
      </c>
      <c r="J22" s="178">
        <f>SUM(J19:J21)</f>
        <v>18520000</v>
      </c>
    </row>
    <row r="23" spans="1:11" s="149" customFormat="1" ht="12" customHeight="1">
      <c r="A23" s="281" t="s">
        <v>24</v>
      </c>
      <c r="B23" s="270" t="s">
        <v>24</v>
      </c>
      <c r="C23" s="157" t="s">
        <v>71</v>
      </c>
      <c r="D23" s="158">
        <v>43100000</v>
      </c>
      <c r="E23" s="158">
        <f>SUM(F23:I23)</f>
        <v>50744708</v>
      </c>
      <c r="F23" s="211">
        <v>36510000</v>
      </c>
      <c r="G23" s="159">
        <v>14234708</v>
      </c>
      <c r="H23" s="159"/>
      <c r="I23" s="160"/>
      <c r="J23" s="161">
        <f t="shared" si="0"/>
        <v>7644708</v>
      </c>
    </row>
    <row r="24" spans="1:11" s="149" customFormat="1" ht="12" customHeight="1">
      <c r="A24" s="272"/>
      <c r="B24" s="270"/>
      <c r="C24" s="162" t="s">
        <v>72</v>
      </c>
      <c r="D24" s="163">
        <v>1400000</v>
      </c>
      <c r="E24" s="158">
        <f t="shared" ref="E24:E41" si="4">SUM(F24:I24)</f>
        <v>1100000</v>
      </c>
      <c r="F24" s="212">
        <v>1100000</v>
      </c>
      <c r="G24" s="164"/>
      <c r="H24" s="164"/>
      <c r="I24" s="165"/>
      <c r="J24" s="166">
        <f t="shared" si="0"/>
        <v>-300000</v>
      </c>
    </row>
    <row r="25" spans="1:11" s="149" customFormat="1" ht="12" customHeight="1">
      <c r="A25" s="272"/>
      <c r="B25" s="270"/>
      <c r="C25" s="162" t="s">
        <v>73</v>
      </c>
      <c r="D25" s="163">
        <v>15000000</v>
      </c>
      <c r="E25" s="158">
        <f t="shared" si="4"/>
        <v>14000000</v>
      </c>
      <c r="F25" s="212">
        <v>14000000</v>
      </c>
      <c r="G25" s="164"/>
      <c r="H25" s="164"/>
      <c r="I25" s="165"/>
      <c r="J25" s="166">
        <f t="shared" si="0"/>
        <v>-1000000</v>
      </c>
    </row>
    <row r="26" spans="1:11" s="149" customFormat="1" ht="12" customHeight="1">
      <c r="A26" s="272"/>
      <c r="B26" s="270"/>
      <c r="C26" s="162" t="s">
        <v>74</v>
      </c>
      <c r="D26" s="163">
        <v>250000</v>
      </c>
      <c r="E26" s="158">
        <f t="shared" si="4"/>
        <v>300000</v>
      </c>
      <c r="F26" s="212">
        <v>300000</v>
      </c>
      <c r="G26" s="164"/>
      <c r="H26" s="164"/>
      <c r="I26" s="165"/>
      <c r="J26" s="166">
        <f t="shared" si="0"/>
        <v>50000</v>
      </c>
    </row>
    <row r="27" spans="1:11" s="149" customFormat="1" ht="12" customHeight="1">
      <c r="A27" s="272"/>
      <c r="B27" s="270"/>
      <c r="C27" s="162" t="s">
        <v>75</v>
      </c>
      <c r="D27" s="163">
        <v>127539000</v>
      </c>
      <c r="E27" s="158">
        <f t="shared" si="4"/>
        <v>158303400</v>
      </c>
      <c r="F27" s="212">
        <v>158303400</v>
      </c>
      <c r="G27" s="164"/>
      <c r="H27" s="164"/>
      <c r="I27" s="165"/>
      <c r="J27" s="166">
        <f t="shared" si="0"/>
        <v>30764400</v>
      </c>
    </row>
    <row r="28" spans="1:11" s="149" customFormat="1" ht="12" customHeight="1">
      <c r="A28" s="272"/>
      <c r="B28" s="270"/>
      <c r="C28" s="162" t="s">
        <v>76</v>
      </c>
      <c r="D28" s="163">
        <v>76680000</v>
      </c>
      <c r="E28" s="158">
        <f t="shared" si="4"/>
        <v>26432000</v>
      </c>
      <c r="F28" s="164">
        <v>21432000</v>
      </c>
      <c r="G28" s="164"/>
      <c r="H28" s="164">
        <v>5000000</v>
      </c>
      <c r="I28" s="165"/>
      <c r="J28" s="166">
        <f t="shared" si="0"/>
        <v>-50248000</v>
      </c>
    </row>
    <row r="29" spans="1:11" s="149" customFormat="1" ht="12" customHeight="1">
      <c r="A29" s="272"/>
      <c r="B29" s="270"/>
      <c r="C29" s="162" t="s">
        <v>67</v>
      </c>
      <c r="D29" s="163">
        <v>1413424990</v>
      </c>
      <c r="E29" s="158">
        <f t="shared" si="4"/>
        <v>2210927190</v>
      </c>
      <c r="F29" s="164">
        <v>2210927190</v>
      </c>
      <c r="G29" s="164"/>
      <c r="H29" s="164"/>
      <c r="I29" s="165"/>
      <c r="J29" s="166">
        <f t="shared" si="0"/>
        <v>797502200</v>
      </c>
    </row>
    <row r="30" spans="1:11" s="149" customFormat="1" ht="12" customHeight="1">
      <c r="A30" s="272"/>
      <c r="B30" s="270"/>
      <c r="C30" s="162" t="s">
        <v>88</v>
      </c>
      <c r="D30" s="163">
        <v>12700000</v>
      </c>
      <c r="E30" s="158">
        <f t="shared" si="4"/>
        <v>12700000</v>
      </c>
      <c r="F30" s="164">
        <v>12700000</v>
      </c>
      <c r="G30" s="164"/>
      <c r="H30" s="164"/>
      <c r="I30" s="165"/>
      <c r="J30" s="166">
        <f t="shared" si="0"/>
        <v>0</v>
      </c>
    </row>
    <row r="31" spans="1:11" s="149" customFormat="1" ht="12" customHeight="1">
      <c r="A31" s="272"/>
      <c r="B31" s="270"/>
      <c r="C31" s="162" t="s">
        <v>94</v>
      </c>
      <c r="D31" s="163">
        <v>10021000</v>
      </c>
      <c r="E31" s="158">
        <f t="shared" ref="E31" si="5">SUM(F31:I31)</f>
        <v>15390000</v>
      </c>
      <c r="F31" s="164">
        <v>15390000</v>
      </c>
      <c r="G31" s="164"/>
      <c r="H31" s="164"/>
      <c r="I31" s="165"/>
      <c r="J31" s="166">
        <f t="shared" ref="J31" si="6">E31-D31</f>
        <v>5369000</v>
      </c>
    </row>
    <row r="32" spans="1:11" s="149" customFormat="1" ht="12" customHeight="1">
      <c r="A32" s="272"/>
      <c r="B32" s="270"/>
      <c r="C32" s="162" t="s">
        <v>93</v>
      </c>
      <c r="D32" s="163">
        <v>7000000</v>
      </c>
      <c r="E32" s="158">
        <f t="shared" ref="E32" si="7">SUM(F32:I32)</f>
        <v>8000000</v>
      </c>
      <c r="F32" s="164"/>
      <c r="G32" s="164"/>
      <c r="H32" s="164">
        <v>8000000</v>
      </c>
      <c r="I32" s="165"/>
      <c r="J32" s="166">
        <f t="shared" ref="J32" si="8">E32-D32</f>
        <v>1000000</v>
      </c>
    </row>
    <row r="33" spans="1:10" s="149" customFormat="1" ht="12" customHeight="1">
      <c r="A33" s="272"/>
      <c r="B33" s="270"/>
      <c r="C33" s="162" t="s">
        <v>80</v>
      </c>
      <c r="D33" s="163">
        <v>2000000</v>
      </c>
      <c r="E33" s="158">
        <f t="shared" si="4"/>
        <v>2000000</v>
      </c>
      <c r="F33" s="164"/>
      <c r="G33" s="164"/>
      <c r="H33" s="164"/>
      <c r="I33" s="165">
        <v>2000000</v>
      </c>
      <c r="J33" s="166">
        <f t="shared" si="0"/>
        <v>0</v>
      </c>
    </row>
    <row r="34" spans="1:10" s="149" customFormat="1" ht="12" customHeight="1">
      <c r="A34" s="272"/>
      <c r="B34" s="270"/>
      <c r="C34" s="162" t="s">
        <v>77</v>
      </c>
      <c r="D34" s="163">
        <v>22381426</v>
      </c>
      <c r="E34" s="158">
        <f t="shared" si="4"/>
        <v>24156680</v>
      </c>
      <c r="F34" s="164"/>
      <c r="G34" s="164"/>
      <c r="H34" s="164">
        <v>24156680</v>
      </c>
      <c r="I34" s="165"/>
      <c r="J34" s="166">
        <f t="shared" si="0"/>
        <v>1775254</v>
      </c>
    </row>
    <row r="35" spans="1:10" s="149" customFormat="1" ht="12" customHeight="1">
      <c r="A35" s="272"/>
      <c r="B35" s="270"/>
      <c r="C35" s="218" t="s">
        <v>78</v>
      </c>
      <c r="D35" s="219">
        <v>15000000</v>
      </c>
      <c r="E35" s="220">
        <f t="shared" si="4"/>
        <v>20000000</v>
      </c>
      <c r="F35" s="212"/>
      <c r="G35" s="212"/>
      <c r="H35" s="212">
        <v>20000000</v>
      </c>
      <c r="I35" s="221"/>
      <c r="J35" s="222">
        <f t="shared" si="0"/>
        <v>5000000</v>
      </c>
    </row>
    <row r="36" spans="1:10" s="149" customFormat="1" ht="12" customHeight="1">
      <c r="A36" s="272"/>
      <c r="B36" s="270"/>
      <c r="C36" s="218" t="s">
        <v>101</v>
      </c>
      <c r="D36" s="219">
        <v>1000000</v>
      </c>
      <c r="E36" s="220">
        <f t="shared" si="4"/>
        <v>1000000</v>
      </c>
      <c r="F36" s="212"/>
      <c r="G36" s="212"/>
      <c r="H36" s="212">
        <v>1000000</v>
      </c>
      <c r="I36" s="221"/>
      <c r="J36" s="222">
        <f t="shared" si="0"/>
        <v>0</v>
      </c>
    </row>
    <row r="37" spans="1:10" s="149" customFormat="1" ht="12" customHeight="1">
      <c r="A37" s="272"/>
      <c r="B37" s="270"/>
      <c r="C37" s="218" t="s">
        <v>100</v>
      </c>
      <c r="D37" s="219">
        <v>0</v>
      </c>
      <c r="E37" s="220">
        <f t="shared" si="4"/>
        <v>5000000</v>
      </c>
      <c r="F37" s="212"/>
      <c r="G37" s="212"/>
      <c r="H37" s="212">
        <v>5000000</v>
      </c>
      <c r="I37" s="221"/>
      <c r="J37" s="222">
        <f t="shared" si="0"/>
        <v>5000000</v>
      </c>
    </row>
    <row r="38" spans="1:10" s="149" customFormat="1" ht="12" customHeight="1">
      <c r="A38" s="272"/>
      <c r="B38" s="270"/>
      <c r="C38" s="218" t="s">
        <v>89</v>
      </c>
      <c r="D38" s="219">
        <v>2000000</v>
      </c>
      <c r="E38" s="220">
        <f t="shared" si="4"/>
        <v>2000000</v>
      </c>
      <c r="F38" s="212"/>
      <c r="G38" s="212"/>
      <c r="H38" s="212">
        <v>2000000</v>
      </c>
      <c r="I38" s="221"/>
      <c r="J38" s="222">
        <f t="shared" si="0"/>
        <v>0</v>
      </c>
    </row>
    <row r="39" spans="1:10" s="149" customFormat="1" ht="12" customHeight="1">
      <c r="A39" s="272"/>
      <c r="B39" s="270"/>
      <c r="C39" s="218" t="s">
        <v>90</v>
      </c>
      <c r="D39" s="219">
        <v>90000000</v>
      </c>
      <c r="E39" s="220">
        <f t="shared" si="4"/>
        <v>150000000</v>
      </c>
      <c r="F39" s="212"/>
      <c r="G39" s="212"/>
      <c r="H39" s="212">
        <v>150000000</v>
      </c>
      <c r="I39" s="221"/>
      <c r="J39" s="222">
        <f t="shared" si="0"/>
        <v>60000000</v>
      </c>
    </row>
    <row r="40" spans="1:10" s="149" customFormat="1" ht="12" customHeight="1">
      <c r="A40" s="272"/>
      <c r="B40" s="270"/>
      <c r="C40" s="218" t="s">
        <v>91</v>
      </c>
      <c r="D40" s="219">
        <v>600000</v>
      </c>
      <c r="E40" s="220">
        <f t="shared" si="4"/>
        <v>0</v>
      </c>
      <c r="F40" s="212"/>
      <c r="G40" s="212"/>
      <c r="H40" s="212"/>
      <c r="I40" s="221"/>
      <c r="J40" s="222">
        <f t="shared" si="0"/>
        <v>-600000</v>
      </c>
    </row>
    <row r="41" spans="1:10" s="149" customFormat="1" ht="12" customHeight="1">
      <c r="A41" s="272"/>
      <c r="B41" s="270"/>
      <c r="C41" s="218" t="s">
        <v>96</v>
      </c>
      <c r="D41" s="219">
        <v>3000000</v>
      </c>
      <c r="E41" s="220">
        <f t="shared" si="4"/>
        <v>0</v>
      </c>
      <c r="F41" s="212"/>
      <c r="G41" s="212"/>
      <c r="H41" s="212"/>
      <c r="I41" s="221"/>
      <c r="J41" s="222">
        <f t="shared" si="0"/>
        <v>-3000000</v>
      </c>
    </row>
    <row r="42" spans="1:10" s="149" customFormat="1" ht="12" customHeight="1">
      <c r="A42" s="272"/>
      <c r="B42" s="269"/>
      <c r="C42" s="223" t="s">
        <v>92</v>
      </c>
      <c r="D42" s="224">
        <v>5000000</v>
      </c>
      <c r="E42" s="224">
        <f t="shared" ref="E42" si="9">SUM(F42:I42)</f>
        <v>5000000</v>
      </c>
      <c r="F42" s="213"/>
      <c r="G42" s="213"/>
      <c r="H42" s="213">
        <v>5000000</v>
      </c>
      <c r="I42" s="225"/>
      <c r="J42" s="226">
        <f t="shared" ref="J42" si="10">E42-D42</f>
        <v>0</v>
      </c>
    </row>
    <row r="43" spans="1:10" s="149" customFormat="1" ht="12" customHeight="1" thickBot="1">
      <c r="A43" s="273"/>
      <c r="B43" s="275" t="s">
        <v>66</v>
      </c>
      <c r="C43" s="280"/>
      <c r="D43" s="174">
        <v>1847096416</v>
      </c>
      <c r="E43" s="174">
        <f t="shared" ref="E43:J43" si="11">SUM(E23:E42)</f>
        <v>2707053978</v>
      </c>
      <c r="F43" s="176">
        <f t="shared" si="11"/>
        <v>2470662590</v>
      </c>
      <c r="G43" s="176">
        <f t="shared" si="11"/>
        <v>14234708</v>
      </c>
      <c r="H43" s="176">
        <f t="shared" si="11"/>
        <v>220156680</v>
      </c>
      <c r="I43" s="177">
        <f t="shared" si="11"/>
        <v>2000000</v>
      </c>
      <c r="J43" s="178">
        <f t="shared" si="11"/>
        <v>858957562</v>
      </c>
    </row>
    <row r="44" spans="1:10" s="149" customFormat="1" ht="12" customHeight="1" thickBot="1">
      <c r="A44" s="150" t="s">
        <v>25</v>
      </c>
      <c r="B44" s="179" t="s">
        <v>54</v>
      </c>
      <c r="C44" s="179" t="s">
        <v>55</v>
      </c>
      <c r="D44" s="180">
        <v>1000000</v>
      </c>
      <c r="E44" s="180">
        <f>SUM(F44:I44)</f>
        <v>1000000</v>
      </c>
      <c r="F44" s="181"/>
      <c r="G44" s="181"/>
      <c r="H44" s="181">
        <v>1000000</v>
      </c>
      <c r="I44" s="182"/>
      <c r="J44" s="183">
        <f t="shared" si="0"/>
        <v>0</v>
      </c>
    </row>
    <row r="45" spans="1:10" s="149" customFormat="1" ht="15" customHeight="1" thickTop="1" thickBot="1">
      <c r="A45" s="277" t="s">
        <v>46</v>
      </c>
      <c r="B45" s="278"/>
      <c r="C45" s="279"/>
      <c r="D45" s="184">
        <v>2919181426</v>
      </c>
      <c r="E45" s="184">
        <f>E18+E22+E43+E44</f>
        <v>3945354108</v>
      </c>
      <c r="F45" s="185">
        <f>F18+F22+F43+F44</f>
        <v>3663762720</v>
      </c>
      <c r="G45" s="185">
        <f>G18+G22+G43+G44</f>
        <v>58434708</v>
      </c>
      <c r="H45" s="185">
        <f>H18+H22+H43+H44</f>
        <v>221156680</v>
      </c>
      <c r="I45" s="186">
        <f>I18+I22+I43+I44</f>
        <v>2000000</v>
      </c>
      <c r="J45" s="187">
        <f t="shared" si="0"/>
        <v>1026172682</v>
      </c>
    </row>
    <row r="46" spans="1:10">
      <c r="D46" s="47"/>
      <c r="E46" s="47"/>
      <c r="F46" s="47">
        <f>F45-세입!F24</f>
        <v>0</v>
      </c>
      <c r="G46" s="214"/>
      <c r="H46" s="47"/>
      <c r="I46" s="47"/>
    </row>
    <row r="47" spans="1:10">
      <c r="F47" s="48"/>
    </row>
    <row r="64" spans="1:10" s="1" customFormat="1">
      <c r="A64" s="4"/>
      <c r="B64" s="4"/>
      <c r="C64" s="4"/>
      <c r="D64" s="4"/>
      <c r="E64" s="4"/>
      <c r="F64" s="4"/>
      <c r="G64" s="208"/>
      <c r="H64" s="4"/>
      <c r="I64" s="4"/>
      <c r="J64" s="4"/>
    </row>
    <row r="65" spans="1:10" s="1" customFormat="1" ht="16.5" customHeight="1">
      <c r="A65" s="4"/>
      <c r="B65" s="4"/>
      <c r="C65" s="4"/>
      <c r="D65" s="4"/>
      <c r="E65" s="4"/>
      <c r="F65" s="4"/>
      <c r="G65" s="208"/>
      <c r="H65" s="4"/>
      <c r="I65" s="4"/>
      <c r="J65" s="4"/>
    </row>
    <row r="66" spans="1:10" s="1" customFormat="1">
      <c r="A66" s="4"/>
      <c r="B66" s="4"/>
      <c r="C66" s="4"/>
      <c r="D66" s="4"/>
      <c r="E66" s="4"/>
      <c r="F66" s="4"/>
      <c r="G66" s="208"/>
      <c r="H66" s="4"/>
      <c r="I66" s="4"/>
      <c r="J66" s="4"/>
    </row>
    <row r="67" spans="1:10" s="1" customFormat="1">
      <c r="A67" s="4"/>
      <c r="B67" s="4"/>
      <c r="C67" s="4"/>
      <c r="D67" s="4"/>
      <c r="E67" s="4"/>
      <c r="F67" s="4"/>
      <c r="G67" s="208"/>
      <c r="H67" s="4"/>
      <c r="I67" s="4"/>
      <c r="J67" s="4"/>
    </row>
    <row r="68" spans="1:10" s="1" customFormat="1">
      <c r="A68" s="4"/>
      <c r="B68" s="4"/>
      <c r="C68" s="4"/>
      <c r="D68" s="4"/>
      <c r="E68" s="4"/>
      <c r="F68" s="4"/>
      <c r="G68" s="208"/>
      <c r="H68" s="4"/>
      <c r="I68" s="4"/>
      <c r="J68" s="4"/>
    </row>
    <row r="69" spans="1:10" s="1" customFormat="1">
      <c r="A69" s="4"/>
      <c r="B69" s="4"/>
      <c r="C69" s="4"/>
      <c r="D69" s="4"/>
      <c r="E69" s="4"/>
      <c r="F69" s="4"/>
      <c r="G69" s="208"/>
      <c r="H69" s="4"/>
      <c r="I69" s="4"/>
      <c r="J69" s="4"/>
    </row>
    <row r="70" spans="1:10" s="1" customFormat="1">
      <c r="A70" s="4"/>
      <c r="B70" s="4"/>
      <c r="C70" s="4"/>
      <c r="D70" s="4"/>
      <c r="E70" s="4"/>
      <c r="F70" s="4"/>
      <c r="G70" s="208"/>
      <c r="H70" s="4"/>
      <c r="I70" s="4"/>
      <c r="J70" s="4"/>
    </row>
    <row r="71" spans="1:10" s="1" customFormat="1">
      <c r="A71" s="4"/>
      <c r="B71" s="4"/>
      <c r="C71" s="4"/>
      <c r="D71" s="4"/>
      <c r="E71" s="4"/>
      <c r="F71" s="4"/>
      <c r="G71" s="208"/>
      <c r="H71" s="4"/>
      <c r="I71" s="4"/>
      <c r="J71" s="4"/>
    </row>
    <row r="72" spans="1:10" s="28" customFormat="1" ht="13.5">
      <c r="G72" s="215"/>
    </row>
    <row r="73" spans="1:10" s="28" customFormat="1" ht="13.5">
      <c r="G73" s="215"/>
    </row>
    <row r="74" spans="1:10" ht="22.5" customHeight="1"/>
    <row r="77" spans="1:10" ht="16.5" customHeight="1"/>
    <row r="83" spans="7:7" s="28" customFormat="1" ht="13.5">
      <c r="G83" s="215"/>
    </row>
    <row r="84" spans="7:7" s="28" customFormat="1" ht="13.5">
      <c r="G84" s="215"/>
    </row>
    <row r="85" spans="7:7" s="28" customFormat="1" ht="13.5">
      <c r="G85" s="215"/>
    </row>
    <row r="89" spans="7:7" ht="16.5" customHeight="1"/>
    <row r="92" spans="7:7" ht="16.5" customHeight="1"/>
    <row r="93" spans="7:7" s="28" customFormat="1" ht="13.5">
      <c r="G93" s="215"/>
    </row>
    <row r="94" spans="7:7" s="28" customFormat="1" ht="13.5">
      <c r="G94" s="215"/>
    </row>
    <row r="95" spans="7:7" s="28" customFormat="1" ht="13.5">
      <c r="G95" s="215"/>
    </row>
    <row r="101" spans="7:9" ht="16.5" customHeight="1"/>
    <row r="103" spans="7:9" s="28" customFormat="1" ht="13.5">
      <c r="G103" s="215"/>
    </row>
    <row r="104" spans="7:9" s="28" customFormat="1" ht="13.5">
      <c r="G104" s="215"/>
    </row>
    <row r="105" spans="7:9" s="28" customFormat="1" ht="13.5">
      <c r="G105" s="215"/>
    </row>
    <row r="110" spans="7:9" s="28" customFormat="1" ht="13.5">
      <c r="G110" s="215"/>
    </row>
    <row r="111" spans="7:9" s="28" customFormat="1" ht="13.5">
      <c r="G111" s="215"/>
    </row>
    <row r="112" spans="7:9" s="28" customFormat="1" ht="13.5">
      <c r="G112" s="215"/>
      <c r="I112" s="60" t="e">
        <f>#REF!+#REF!</f>
        <v>#REF!</v>
      </c>
    </row>
    <row r="113" spans="7:7" s="28" customFormat="1" ht="16.5" customHeight="1">
      <c r="G113" s="215"/>
    </row>
    <row r="116" spans="7:7" ht="16.5" customHeight="1"/>
    <row r="119" spans="7:7" ht="16.5" customHeight="1"/>
    <row r="131" spans="7:7" ht="16.5" customHeight="1"/>
    <row r="132" spans="7:7" s="28" customFormat="1" ht="13.5">
      <c r="G132" s="215"/>
    </row>
    <row r="133" spans="7:7" s="28" customFormat="1" ht="13.5">
      <c r="G133" s="215"/>
    </row>
    <row r="134" spans="7:7" s="28" customFormat="1" ht="13.5">
      <c r="G134" s="215"/>
    </row>
    <row r="135" spans="7:7" s="28" customFormat="1" ht="13.5">
      <c r="G135" s="215"/>
    </row>
    <row r="136" spans="7:7" s="28" customFormat="1" ht="13.5">
      <c r="G136" s="215"/>
    </row>
    <row r="137" spans="7:7" s="28" customFormat="1" ht="13.5">
      <c r="G137" s="215"/>
    </row>
    <row r="138" spans="7:7" s="28" customFormat="1" ht="13.5">
      <c r="G138" s="215"/>
    </row>
    <row r="139" spans="7:7" s="28" customFormat="1" ht="13.5">
      <c r="G139" s="215"/>
    </row>
    <row r="140" spans="7:7" s="28" customFormat="1" ht="13.5">
      <c r="G140" s="215"/>
    </row>
    <row r="141" spans="7:7" s="28" customFormat="1" ht="13.5">
      <c r="G141" s="215"/>
    </row>
    <row r="142" spans="7:7" s="28" customFormat="1" ht="13.5">
      <c r="G142" s="215"/>
    </row>
    <row r="143" spans="7:7" ht="16.5" customHeight="1"/>
    <row r="145" spans="7:7" s="28" customFormat="1" ht="13.5">
      <c r="G145" s="215"/>
    </row>
    <row r="149" spans="7:7" ht="16.5" customHeight="1"/>
    <row r="155" spans="7:7" s="28" customFormat="1" ht="13.5">
      <c r="G155" s="215"/>
    </row>
    <row r="156" spans="7:7" s="28" customFormat="1" ht="13.5">
      <c r="G156" s="215"/>
    </row>
    <row r="157" spans="7:7" s="28" customFormat="1" ht="13.5">
      <c r="G157" s="215"/>
    </row>
    <row r="158" spans="7:7" s="28" customFormat="1" ht="13.5">
      <c r="G158" s="215"/>
    </row>
    <row r="159" spans="7:7" s="28" customFormat="1" ht="13.5">
      <c r="G159" s="215"/>
    </row>
    <row r="160" spans="7:7" s="28" customFormat="1" ht="13.5">
      <c r="G160" s="215"/>
    </row>
    <row r="161" spans="7:7" s="28" customFormat="1" ht="16.5" customHeight="1">
      <c r="G161" s="215"/>
    </row>
    <row r="167" spans="7:7" ht="16.5" customHeight="1"/>
    <row r="170" spans="7:7" ht="16.5" customHeight="1"/>
    <row r="179" spans="7:7" ht="16.5" customHeight="1"/>
    <row r="182" spans="7:7" ht="16.5" customHeight="1"/>
    <row r="188" spans="7:7" ht="16.5" customHeight="1"/>
    <row r="192" spans="7:7" s="28" customFormat="1" ht="13.5">
      <c r="G192" s="215"/>
    </row>
    <row r="193" spans="7:7" s="28" customFormat="1" ht="13.5">
      <c r="G193" s="215"/>
    </row>
    <row r="194" spans="7:7" s="28" customFormat="1" ht="13.5">
      <c r="G194" s="215"/>
    </row>
    <row r="197" spans="7:7" ht="16.5" customHeight="1"/>
    <row r="199" spans="7:7" s="28" customFormat="1" ht="13.5">
      <c r="G199" s="215"/>
    </row>
    <row r="200" spans="7:7" ht="16.5" customHeight="1"/>
    <row r="203" spans="7:7" ht="16.5" customHeight="1"/>
    <row r="209" spans="7:7" ht="16.5" customHeight="1"/>
    <row r="212" spans="7:7" ht="16.5" customHeight="1"/>
    <row r="215" spans="7:7" ht="16.5" customHeight="1"/>
    <row r="216" spans="7:7" s="28" customFormat="1" ht="13.5">
      <c r="G216" s="215"/>
    </row>
    <row r="217" spans="7:7" s="28" customFormat="1" ht="13.5">
      <c r="G217" s="215"/>
    </row>
    <row r="218" spans="7:7" s="28" customFormat="1" ht="16.5" customHeight="1">
      <c r="G218" s="215"/>
    </row>
    <row r="221" spans="7:7" ht="16.5" customHeight="1"/>
    <row r="224" spans="7:7" ht="16.5" customHeight="1"/>
    <row r="227" spans="1:10" ht="16.5" customHeight="1"/>
    <row r="230" spans="1:10" ht="16.5" customHeight="1"/>
    <row r="232" spans="1:10" s="1" customFormat="1">
      <c r="A232" s="4"/>
      <c r="B232" s="4"/>
      <c r="C232" s="4"/>
      <c r="D232" s="4"/>
      <c r="E232" s="4"/>
      <c r="F232" s="4"/>
      <c r="G232" s="208"/>
      <c r="H232" s="4"/>
      <c r="I232" s="4"/>
      <c r="J232" s="4"/>
    </row>
    <row r="233" spans="1:10" s="1" customFormat="1" ht="16.5" customHeight="1">
      <c r="A233" s="4"/>
      <c r="B233" s="4"/>
      <c r="C233" s="4"/>
      <c r="D233" s="4"/>
      <c r="E233" s="4"/>
      <c r="F233" s="4"/>
      <c r="G233" s="208"/>
      <c r="H233" s="4"/>
      <c r="I233" s="4"/>
      <c r="J233" s="4"/>
    </row>
    <row r="234" spans="1:10" s="1" customFormat="1">
      <c r="A234" s="4"/>
      <c r="B234" s="4"/>
      <c r="C234" s="4"/>
      <c r="D234" s="4"/>
      <c r="E234" s="4"/>
      <c r="F234" s="4"/>
      <c r="G234" s="208"/>
      <c r="H234" s="4"/>
      <c r="I234" s="4"/>
      <c r="J234" s="4"/>
    </row>
    <row r="235" spans="1:10" s="1" customFormat="1">
      <c r="A235" s="4"/>
      <c r="B235" s="4"/>
      <c r="C235" s="4"/>
      <c r="D235" s="4"/>
      <c r="E235" s="4"/>
      <c r="F235" s="4"/>
      <c r="G235" s="208"/>
      <c r="H235" s="4"/>
      <c r="I235" s="4"/>
      <c r="J235" s="4"/>
    </row>
    <row r="236" spans="1:10" s="1" customFormat="1" ht="16.5" customHeight="1">
      <c r="A236" s="4"/>
      <c r="B236" s="4"/>
      <c r="C236" s="4"/>
      <c r="D236" s="4"/>
      <c r="E236" s="4"/>
      <c r="F236" s="4"/>
      <c r="G236" s="208"/>
      <c r="H236" s="4"/>
      <c r="I236" s="4"/>
      <c r="J236" s="4"/>
    </row>
    <row r="237" spans="1:10" s="1" customFormat="1">
      <c r="A237" s="4"/>
      <c r="B237" s="4"/>
      <c r="C237" s="4"/>
      <c r="D237" s="4"/>
      <c r="E237" s="4"/>
      <c r="F237" s="4"/>
      <c r="G237" s="208"/>
      <c r="H237" s="4"/>
      <c r="I237" s="4"/>
      <c r="J237" s="4"/>
    </row>
    <row r="239" spans="1:10" ht="16.5" customHeight="1"/>
    <row r="242" spans="1:10" ht="16.5" customHeight="1"/>
    <row r="245" spans="1:10" ht="16.5" customHeight="1"/>
    <row r="248" spans="1:10" ht="16.5" customHeight="1"/>
    <row r="250" spans="1:10" s="1" customFormat="1">
      <c r="A250" s="4"/>
      <c r="B250" s="4"/>
      <c r="C250" s="4"/>
      <c r="D250" s="4"/>
      <c r="E250" s="4"/>
      <c r="F250" s="4"/>
      <c r="G250" s="208"/>
      <c r="H250" s="4"/>
      <c r="I250" s="4"/>
      <c r="J250" s="4"/>
    </row>
    <row r="254" spans="1:10" ht="16.5" customHeight="1"/>
    <row r="257" spans="1:10" ht="16.5" customHeight="1"/>
    <row r="260" spans="1:10" ht="16.5" customHeight="1"/>
    <row r="262" spans="1:10" s="1" customFormat="1">
      <c r="A262" s="4"/>
      <c r="B262" s="4"/>
      <c r="C262" s="4"/>
      <c r="D262" s="4"/>
      <c r="E262" s="4"/>
      <c r="F262" s="4"/>
      <c r="G262" s="208"/>
      <c r="H262" s="4"/>
      <c r="I262" s="4"/>
      <c r="J262" s="4"/>
    </row>
    <row r="263" spans="1:10" ht="16.5" customHeight="1"/>
    <row r="265" spans="1:10" s="28" customFormat="1" ht="13.5">
      <c r="G265" s="215"/>
    </row>
    <row r="266" spans="1:10" s="28" customFormat="1" ht="13.5">
      <c r="G266" s="215"/>
    </row>
    <row r="267" spans="1:10" s="28" customFormat="1" ht="13.5">
      <c r="G267" s="215"/>
    </row>
    <row r="268" spans="1:10" s="28" customFormat="1" ht="13.5">
      <c r="G268" s="215"/>
    </row>
    <row r="269" spans="1:10" s="28" customFormat="1" ht="16.5" customHeight="1">
      <c r="G269" s="215"/>
    </row>
    <row r="270" spans="1:10" s="28" customFormat="1" ht="13.5">
      <c r="G270" s="215"/>
    </row>
    <row r="271" spans="1:10" s="28" customFormat="1" ht="13.5">
      <c r="G271" s="215"/>
    </row>
    <row r="272" spans="1:10" s="28" customFormat="1" ht="16.5" customHeight="1">
      <c r="G272" s="215"/>
    </row>
    <row r="273" spans="7:7" s="28" customFormat="1" ht="13.5">
      <c r="G273" s="215"/>
    </row>
    <row r="274" spans="7:7" s="28" customFormat="1" ht="13.5">
      <c r="G274" s="215"/>
    </row>
    <row r="275" spans="7:7" s="28" customFormat="1" ht="16.5" customHeight="1">
      <c r="G275" s="215"/>
    </row>
    <row r="276" spans="7:7" s="28" customFormat="1" ht="13.5">
      <c r="G276" s="215"/>
    </row>
    <row r="277" spans="7:7" s="28" customFormat="1" ht="13.5">
      <c r="G277" s="215"/>
    </row>
    <row r="278" spans="7:7" s="28" customFormat="1" ht="16.5" customHeight="1">
      <c r="G278" s="215"/>
    </row>
    <row r="279" spans="7:7" s="28" customFormat="1" ht="13.5">
      <c r="G279" s="215"/>
    </row>
    <row r="280" spans="7:7" s="28" customFormat="1" ht="13.5">
      <c r="G280" s="215"/>
    </row>
    <row r="281" spans="7:7" s="28" customFormat="1" ht="16.5" customHeight="1">
      <c r="G281" s="215"/>
    </row>
    <row r="282" spans="7:7" s="28" customFormat="1" ht="13.5">
      <c r="G282" s="215"/>
    </row>
    <row r="283" spans="7:7" s="28" customFormat="1" ht="13.5">
      <c r="G283" s="215"/>
    </row>
    <row r="284" spans="7:7" s="28" customFormat="1" ht="16.5" customHeight="1">
      <c r="G284" s="215"/>
    </row>
    <row r="285" spans="7:7" s="28" customFormat="1" ht="13.5">
      <c r="G285" s="215"/>
    </row>
    <row r="286" spans="7:7" s="28" customFormat="1" ht="13.5">
      <c r="G286" s="215"/>
    </row>
    <row r="287" spans="7:7" ht="16.5" customHeight="1"/>
    <row r="290" ht="16.5" customHeight="1"/>
    <row r="307" spans="7:7" s="28" customFormat="1" ht="13.5">
      <c r="G307" s="215"/>
    </row>
    <row r="308" spans="7:7" s="28" customFormat="1" ht="16.5" customHeight="1">
      <c r="G308" s="215"/>
    </row>
    <row r="309" spans="7:7" s="28" customFormat="1" ht="13.5">
      <c r="G309" s="215"/>
    </row>
    <row r="310" spans="7:7" s="28" customFormat="1" ht="13.5">
      <c r="G310" s="215"/>
    </row>
    <row r="311" spans="7:7" s="28" customFormat="1" ht="16.5" customHeight="1">
      <c r="G311" s="215"/>
    </row>
    <row r="320" spans="7:7" ht="16.5" customHeight="1"/>
    <row r="326" ht="16.5" customHeight="1"/>
    <row r="329" ht="16.5" customHeight="1"/>
  </sheetData>
  <mergeCells count="14">
    <mergeCell ref="A45:C45"/>
    <mergeCell ref="B43:C43"/>
    <mergeCell ref="A23:A43"/>
    <mergeCell ref="B23:B42"/>
    <mergeCell ref="B22:C22"/>
    <mergeCell ref="A19:A22"/>
    <mergeCell ref="B19:B21"/>
    <mergeCell ref="A3:C3"/>
    <mergeCell ref="A1:C1"/>
    <mergeCell ref="B10:B11"/>
    <mergeCell ref="B12:B17"/>
    <mergeCell ref="A5:A18"/>
    <mergeCell ref="B5:B9"/>
    <mergeCell ref="B18:C18"/>
  </mergeCells>
  <phoneticPr fontId="1" type="noConversion"/>
  <pageMargins left="0.23622047244094491" right="3.937007874015748E-2" top="0.15748031496062992" bottom="0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총괄표</vt:lpstr>
      <vt:lpstr>세입</vt:lpstr>
      <vt:lpstr>세출</vt:lpstr>
      <vt:lpstr>세입!Print_Area</vt:lpstr>
      <vt:lpstr>세출!Print_Area</vt:lpstr>
      <vt:lpstr>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Dawon</dc:creator>
  <cp:lastModifiedBy>Windows 사용자</cp:lastModifiedBy>
  <cp:lastPrinted>2018-03-21T05:37:55Z</cp:lastPrinted>
  <dcterms:created xsi:type="dcterms:W3CDTF">2016-03-10T06:57:40Z</dcterms:created>
  <dcterms:modified xsi:type="dcterms:W3CDTF">2019-03-19T06:25:16Z</dcterms:modified>
</cp:coreProperties>
</file>